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35"/>
  </bookViews>
  <sheets>
    <sheet name="1-ilova" sheetId="22" r:id="rId1"/>
    <sheet name="2-ilova" sheetId="23" r:id="rId2"/>
    <sheet name="3-ilova" sheetId="24" r:id="rId3"/>
    <sheet name="4-ilova" sheetId="25" r:id="rId4"/>
    <sheet name="5-ilova" sheetId="20" r:id="rId5"/>
    <sheet name="6-ilova" sheetId="6" r:id="rId6"/>
    <sheet name="7-ilova" sheetId="26" r:id="rId7"/>
    <sheet name="8-ilova" sheetId="8" r:id="rId8"/>
    <sheet name="9-ilova" sheetId="9" r:id="rId9"/>
    <sheet name="10-ilova" sheetId="21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definedNames>
    <definedName name="_xlnm.Print_Area" localSheetId="10">'11-ilova'!$A$1:$J$26</definedName>
    <definedName name="_xlnm.Print_Area" localSheetId="14">'15-ilova'!$A$1:$W$19</definedName>
    <definedName name="_xlnm.Print_Area" localSheetId="0">'1-ilova'!$A$1:$P$64</definedName>
    <definedName name="_xlnm.Print_Area" localSheetId="1">'2-ilova'!$A$1:$X$33</definedName>
    <definedName name="_xlnm.Print_Area" localSheetId="2">'3-ilova'!$A$1:$P$90</definedName>
    <definedName name="_xlnm.Print_Area" localSheetId="3">'4-ilova'!$A$1:$J$31</definedName>
    <definedName name="_xlnm.Print_Area" localSheetId="5">'6-ilova'!$A$1:$G$29</definedName>
    <definedName name="_xlnm.Print_Area" localSheetId="6">'7-ilova'!$A$1:$AA$41</definedName>
    <definedName name="_xlnm.Print_Area" localSheetId="7">'8-ilova'!$A$1:$M$17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<sst xmlns="http://schemas.openxmlformats.org/spreadsheetml/2006/main" count="929" uniqueCount="535">
  <si>
    <t xml:space="preserve">  Do'stlik tuman аxborot -kutubxona markazining 2024-yil   umumiy fondi bo'yicha IV chorak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</si>
  <si>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</si>
  <si>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</si>
  <si>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</si>
  <si>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</si>
  <si>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</si>
  <si>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</si>
  <si>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</si>
  <si>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</si>
  <si>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</si>
  <si>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</si>
  <si>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</si>
  <si>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</si>
  <si>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</si>
  <si>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</si>
  <si>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</si>
  <si>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</si>
  <si>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</si>
  <si>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</si>
  <si>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</si>
  <si>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</si>
  <si>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</si>
  <si>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</si>
  <si>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</si>
  <si>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</si>
  <si>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</si>
  <si>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</si>
  <si>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</si>
  <si>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</si>
  <si>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</si>
  <si>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</si>
  <si>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</si>
  <si>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</si>
  <si>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</si>
  <si>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</si>
  <si>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</si>
  <si>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</si>
  <si>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</si>
  <si>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</si>
  <si>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</si>
  <si>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</si>
  <si>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</si>
  <si>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</si>
  <si>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</si>
  <si>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</si>
  <si>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</si>
  <si>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</si>
  <si>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</si>
  <si>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</si>
  <si>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</si>
  <si>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</si>
  <si>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</si>
  <si>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</si>
  <si>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</si>
  <si>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</si>
  <si>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</si>
  <si>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</si>
  <si>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</si>
  <si>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</si>
  <si>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</si>
  <si>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</si>
  <si>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</si>
  <si>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</si>
  <si>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</si>
  <si>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</si>
  <si>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</si>
  <si>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</si>
  <si>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</si>
  <si>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</si>
  <si>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</si>
  <si>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</si>
  <si>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</si>
  <si>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</si>
  <si>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</si>
  <si>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</si>
  <si>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</si>
  <si>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</si>
  <si>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</si>
  <si>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</si>
  <si>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</si>
  <si>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</si>
  <si>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</si>
  <si>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</si>
  <si>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</si>
  <si>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</si>
  <si>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</si>
  <si>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</si>
  <si>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</si>
  <si>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</si>
  <si>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</si>
  <si>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</si>
  <si>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</si>
  <si>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</si>
  <si>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</si>
  <si>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</si>
  <si>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</si>
  <si>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</si>
  <si>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</si>
  <si>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</si>
  <si>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</si>
  <si>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Yangi olingan nashrlar**                                       ( yillik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</si>
  <si>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</si>
  <si>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</si>
  <si>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</si>
  <si>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</si>
  <si>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</si>
  <si>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</si>
  <si>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</si>
  <si>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</si>
  <si>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</si>
  <si>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</si>
  <si>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</si>
  <si>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</si>
  <si>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                     B.Yu.Karimov</t>
  </si>
  <si>
    <t>Do`stlik tuman axborot-kutubxona markazining foydalanuvchilari to‘g‘risida 2024-yil IV chorak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</si>
  <si>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</si>
  <si>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</si>
  <si>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</si>
  <si>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</si>
  <si>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</si>
  <si>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</si>
  <si>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</si>
  <si>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</si>
  <si>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</si>
  <si>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</si>
  <si>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</si>
  <si>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</si>
  <si>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</si>
  <si>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</si>
  <si>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</si>
  <si>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</si>
  <si>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</si>
  <si>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</si>
  <si>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</si>
  <si>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</si>
  <si>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</si>
  <si>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</si>
  <si>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</si>
  <si>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</si>
  <si>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</si>
  <si>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</si>
  <si>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</si>
  <si>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</si>
  <si>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</si>
  <si>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</si>
  <si>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</si>
  <si>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</si>
  <si>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</si>
  <si>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</si>
  <si>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</si>
  <si>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 yillik holatiga)</t>
  </si>
  <si>
    <t>Qayta a'zo bo'lganlar                                   ( yillik holatiga)</t>
  </si>
  <si>
    <t xml:space="preserve">Do'stlik tuman axborot-kutubxona markazi foydalanuvchilarga axborot-kutubxona xizmati ko‘rsatish bo‘yicha 2024-yil IV chorak     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</si>
  <si>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</si>
  <si>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</si>
  <si>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</si>
  <si>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</si>
  <si>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</si>
  <si>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</si>
  <si>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</si>
  <si>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</si>
  <si>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</si>
  <si>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</si>
  <si>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</si>
  <si>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</si>
  <si>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</si>
  <si>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</si>
  <si>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</si>
  <si>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</si>
  <si>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</si>
  <si>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</si>
  <si>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</si>
  <si>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</si>
  <si>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</si>
  <si>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</si>
  <si>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</si>
  <si>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</si>
  <si>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</si>
  <si>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</si>
  <si>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</si>
  <si>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</si>
  <si>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</si>
  <si>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</si>
  <si>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</si>
  <si>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</si>
  <si>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</si>
  <si>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</si>
  <si>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</si>
  <si>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</si>
  <si>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</si>
  <si>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</si>
  <si>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</si>
  <si>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</si>
  <si>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</si>
  <si>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</si>
  <si>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</si>
  <si>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</si>
  <si>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</si>
  <si>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</si>
  <si>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</si>
  <si>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</si>
  <si>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</si>
  <si>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</si>
  <si>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</si>
  <si>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</si>
  <si>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</si>
  <si>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</si>
  <si>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</si>
  <si>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</si>
  <si>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</si>
  <si>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</si>
  <si>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</si>
  <si>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</si>
  <si>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</si>
  <si>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</si>
  <si>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</si>
  <si>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</si>
  <si>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</si>
  <si>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</si>
  <si>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</si>
  <si>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</si>
  <si>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</si>
  <si>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</si>
  <si>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</si>
  <si>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</si>
  <si>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</si>
  <si>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</si>
  <si>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</si>
  <si>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</si>
  <si>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</si>
  <si>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</si>
  <si>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</si>
  <si>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</si>
  <si>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</si>
  <si>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</si>
  <si>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</si>
  <si>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</si>
  <si>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</si>
  <si>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</si>
  <si>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</si>
  <si>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</si>
  <si>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</si>
  <si>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</si>
  <si>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</si>
  <si>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</si>
  <si>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</si>
  <si>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</si>
  <si>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</si>
  <si>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</si>
  <si>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</si>
  <si>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</si>
  <si>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</si>
  <si>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</si>
  <si>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</si>
  <si>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</si>
  <si>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</si>
  <si>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</si>
  <si>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</si>
  <si>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</si>
  <si>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</si>
  <si>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</si>
  <si>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</si>
  <si>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</si>
  <si>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</si>
  <si>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</si>
  <si>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</si>
  <si>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</si>
  <si>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</si>
  <si>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</si>
  <si>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2024-yil  IV chorak  MA'LUMOT</t>
  </si>
  <si>
    <t>Jadval-4</t>
  </si>
  <si>
    <t xml:space="preserve">  Jami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</si>
  <si>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</si>
  <si>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</si>
  <si>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</si>
  <si>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</si>
  <si>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</si>
  <si>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</si>
  <si>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</si>
  <si>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</si>
  <si>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</si>
  <si>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</si>
  <si>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</si>
  <si>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</si>
  <si>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</si>
  <si>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</si>
  <si>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</si>
  <si>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</si>
  <si>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</si>
  <si>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</si>
  <si>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</si>
  <si>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</si>
  <si>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</si>
  <si>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3</t>
  </si>
  <si>
    <t>QR-kodlar</t>
  </si>
  <si>
    <t>yaratish</t>
  </si>
  <si>
    <t>tablolarga joylashtirish</t>
  </si>
  <si>
    <t>4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</si>
  <si>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</si>
  <si>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</si>
  <si>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</si>
  <si>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xizmatiga                                                                                                                                                                                                            ajratilgan mablagʻlar toʻgʻrisida 2024-yil IV chorak</t>
  </si>
  <si>
    <t>MA'LUMOT</t>
  </si>
  <si>
    <t>Jadval-5</t>
  </si>
  <si>
    <t>№</t>
  </si>
  <si>
    <t>Axborot-kutubxona markazlari nomi</t>
  </si>
  <si>
    <t>2022-yil</t>
  </si>
  <si>
    <t xml:space="preserve">2023-yil </t>
  </si>
  <si>
    <t xml:space="preserve">2024-yil </t>
  </si>
  <si>
    <t>Axborot-kommunikatsiya xizmatlari 42 92 200</t>
  </si>
  <si>
    <t>moddiy-texnik bazani mustahkamlash (4354910, 4354920, 4354990)</t>
  </si>
  <si>
    <t xml:space="preserve">kutubxona fondi(4355300) </t>
  </si>
  <si>
    <t>aniqlangan reja</t>
  </si>
  <si>
    <t>kassa xarajati</t>
  </si>
  <si>
    <t>Do`stlik tuman axborot-kutubxona markazi</t>
  </si>
  <si>
    <t xml:space="preserve">Jami </t>
  </si>
  <si>
    <t xml:space="preserve">Do`stlik tuman AKM direktori:                                                                                 B.Yu.Karimov              
</t>
  </si>
  <si>
    <t>Do`stlik tuman  axborot-kutubxona markazining o'tkazilgan tadbirlar bo'yicha 2024-yil IV chorak  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</si>
  <si>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</si>
  <si>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</si>
  <si>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</si>
  <si>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</si>
  <si>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</si>
  <si>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</si>
  <si>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</si>
  <si>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</si>
  <si>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</si>
  <si>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</si>
  <si>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</si>
  <si>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</si>
  <si>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</si>
  <si>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</si>
  <si>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</si>
  <si>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</si>
  <si>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</si>
  <si>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</si>
  <si>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</si>
  <si>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</si>
  <si>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</si>
  <si>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</si>
  <si>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 xml:space="preserve">Do`stlik tuman AKM direktori:                                                                                 B.Yu.Karimov      </t>
  </si>
  <si>
    <t xml:space="preserve">Do'stlik tuman axborot-kutubxona markazida faoliyat yuritayotgan kadrlar bo‘yicha  2024-yil   IV chorak                                                             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</si>
  <si>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</si>
  <si>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</si>
  <si>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</si>
  <si>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</si>
  <si>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</si>
  <si>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</si>
  <si>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</si>
  <si>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</si>
  <si>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</si>
  <si>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</si>
  <si>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</si>
  <si>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</si>
  <si>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</si>
  <si>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</si>
  <si>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</si>
  <si>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</si>
  <si>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</si>
  <si>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</si>
  <si>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</si>
  <si>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</si>
  <si>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</si>
  <si>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</si>
  <si>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</si>
  <si>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</si>
  <si>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</si>
  <si>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</si>
  <si>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</si>
  <si>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</si>
  <si>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</si>
  <si>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</si>
  <si>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</si>
  <si>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</si>
  <si>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</si>
  <si>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</si>
  <si>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</si>
  <si>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</si>
  <si>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</si>
  <si>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</si>
  <si>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</si>
  <si>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</si>
  <si>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</si>
  <si>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</si>
  <si>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</si>
  <si>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</si>
  <si>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</si>
  <si>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</si>
  <si>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</si>
  <si>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</si>
  <si>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</si>
  <si>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</si>
  <si>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</si>
  <si>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</si>
  <si>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AKM direktori:                                                                                           B.Yu.Karimov</t>
  </si>
  <si>
    <t>Do`stlik tuman аxborot-kutubxona markazining binosi bo‘yicha 2024-yil                              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</si>
  <si>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</si>
  <si>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</si>
  <si>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</si>
  <si>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</si>
  <si>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</si>
  <si>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</si>
  <si>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</si>
  <si>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</si>
  <si>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</si>
  <si>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</si>
  <si>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</si>
  <si>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</si>
  <si>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</si>
  <si>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</si>
  <si>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</si>
  <si>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 xml:space="preserve">Do`stlik tuman AKM direktori:                                                                                           B.Yu.Karimov     
</t>
  </si>
  <si>
    <t>Do'stlik tuman AKM moddiy texnik baza IV chorak</t>
  </si>
  <si>
    <t>Komputer texnikasi</t>
  </si>
  <si>
    <t xml:space="preserve">Dostlik tuman AKM </t>
  </si>
  <si>
    <t>Yarim yumshoq stul</t>
  </si>
  <si>
    <t>Stul</t>
  </si>
  <si>
    <t>Yumshoq mebel</t>
  </si>
  <si>
    <t>skayner</t>
  </si>
  <si>
    <t>prentir</t>
  </si>
  <si>
    <t xml:space="preserve">kutubxonachi ish stoli </t>
  </si>
  <si>
    <t>kartochka javoni</t>
  </si>
  <si>
    <t>politerli stul</t>
  </si>
  <si>
    <t>seyf</t>
  </si>
  <si>
    <t>USB perexodnik</t>
  </si>
  <si>
    <t>TPS AVT(Blok pitaniya)</t>
  </si>
  <si>
    <t xml:space="preserve">Izoh: Do'stlik tuman axborot-kutubxona markazi balansida jami 11 dona kompyuter mavjud bo'lib shundan 6 donasi xodimlar uchun ajratilgan. Qolgan 5 donasi  yaroqsiz. </t>
  </si>
  <si>
    <t>Izoh: Stol 53 ta, Stelaj 29 ta, Tibbiyot krovati 2 ta, Doska 2 ta, Tumba 30 ta, Kiyim shkaf 10 ta  2-chorak holatiga ro'yxatdan chiqarildi.</t>
  </si>
  <si>
    <t>Izoh:  3 dona Prentir yaroqsiz.</t>
  </si>
  <si>
    <t xml:space="preserve">Do`stlik tuman axborot -kutubxona markazining ijtimoiy tarmoqlarda faolligi bo'yicha 2024-yil IV chorak                                                                                                 </t>
  </si>
  <si>
    <t xml:space="preserve"> MA'LUMOT</t>
  </si>
  <si>
    <t>Jadval-10</t>
  </si>
  <si>
    <t>Hududlar                                                     (AKM va tuman 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</si>
  <si>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</si>
  <si>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</si>
  <si>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</si>
  <si>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</si>
  <si>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</si>
  <si>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</si>
  <si>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</si>
  <si>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</si>
  <si>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</si>
  <si>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</si>
  <si>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</si>
  <si>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</si>
  <si>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</si>
  <si>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</si>
  <si>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tuman 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</si>
  <si>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</si>
  <si>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</si>
  <si>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</si>
  <si>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>https://x.com/dostlikakm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</si>
  <si>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</si>
  <si>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</si>
  <si>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</si>
  <si>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>https://t.me/Dostlikbilimdonlari</t>
  </si>
  <si>
    <t>JAMI</t>
  </si>
  <si>
    <t xml:space="preserve">Do`stlik tuman AKM direktori:                                                                                           B.Yu.Karimov     </t>
  </si>
  <si>
    <t>Do`stlik tuman axborot-kutubxona markazi fondini xatlovdan o'tkazish bo'yicha 2024-yil IV chorak        MA'LUMOT</t>
  </si>
  <si>
    <t>Jadval-11</t>
  </si>
  <si>
    <t>Nom</t>
  </si>
  <si>
    <t xml:space="preserve">2024-yil  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</si>
  <si>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</si>
  <si>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</si>
  <si>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</si>
  <si>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</si>
  <si>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</si>
  <si>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</si>
  <si>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>Do`stlik tuman axborot-kutubxona markazining  internet  bo‘yicha  2024-yil   IV chorak                           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</si>
  <si>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</si>
  <si>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</si>
  <si>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</si>
  <si>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</si>
  <si>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</si>
  <si>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</si>
  <si>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</si>
  <si>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</si>
  <si>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</si>
  <si>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</si>
  <si>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</si>
  <si>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</si>
  <si>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</si>
  <si>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</si>
  <si>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Do`stlik tuman AKM</t>
  </si>
  <si>
    <t>Bor</t>
  </si>
  <si>
    <t>ADSL</t>
  </si>
  <si>
    <t>Korparativ 3</t>
  </si>
  <si>
    <t>bor</t>
  </si>
  <si>
    <t>5 dona kompyuter yaroqsiz holatda.</t>
  </si>
  <si>
    <t xml:space="preserve">Do`stlik tuman axborot-kutubxona muassasi  kitob fondi, kitob sotib olishga  ajratilgan va sarflangan mablag‘lar  2024-yil IV chorak
</t>
  </si>
  <si>
    <t>MA’LUMOT</t>
  </si>
  <si>
    <t>Jadval-13</t>
  </si>
  <si>
    <t>Hududiy tuzilmalar</t>
  </si>
  <si>
    <t>Kitob fondi</t>
  </si>
  <si>
    <t>shundan</t>
  </si>
  <si>
    <r>
      <rPr>
        <b/>
        <sz val="9"/>
        <color theme="1"/>
        <rFont val="Times New Roman"/>
        <charset val="204"/>
      </rPr>
      <t xml:space="preserve">2022 y. ajratilgan mablag' </t>
    </r>
    <r>
      <rPr>
        <b/>
        <i/>
        <sz val="9"/>
        <color indexed="8"/>
        <rFont val="Times New Roman"/>
        <charset val="204"/>
      </rPr>
      <t>(mln.so'm)</t>
    </r>
  </si>
  <si>
    <t>2022 y. Sotib olingan kitoblar soni</t>
  </si>
  <si>
    <t>2023 y. ajratilgan mablag' (mln.so'm)</t>
  </si>
  <si>
    <t>2023 y. Sotib olingan kitoblar soni</t>
  </si>
  <si>
    <t>2024 y. ajratilgan mablag'  (mln.so'm)</t>
  </si>
  <si>
    <t xml:space="preserve">2024 y. Sotib olingan kitoblar </t>
  </si>
  <si>
    <t>2025 y. ajratilgan mablag' (prognoz) (mln.so'm)</t>
  </si>
  <si>
    <t>tuman(shahar)</t>
  </si>
  <si>
    <t>kiril</t>
  </si>
  <si>
    <t>lotin</t>
  </si>
  <si>
    <t xml:space="preserve">Do`stlik tuman axborot-kutubxona markazining shtatlar jadvali ijrosi yuizasidan 2024-yil  IV chorak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</si>
  <si>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MA'LUMOT</t>
  </si>
  <si>
    <t>Jadval-14</t>
  </si>
  <si>
    <t>2023 yil</t>
  </si>
  <si>
    <t>2024 yil</t>
  </si>
  <si>
    <t>Farqi</t>
  </si>
  <si>
    <t xml:space="preserve">Shtatlar birligi o‘zgarishiga izoh </t>
  </si>
  <si>
    <t xml:space="preserve">2024 yil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</si>
  <si>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</si>
  <si>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</si>
  <si>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</si>
  <si>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</si>
  <si>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</si>
  <si>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</si>
  <si>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</si>
  <si>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O`zbekiston Respublikasi huzuridagi Axborot va Ommaviy kommunkiatsiyalar agentligining 2024-yil 30-apreldagi 97-buyrugi bilan Kassir shtati qisqarishi</t>
  </si>
  <si>
    <t>Do`stlik tuman axborot-kutubxona markazining  davriy nashrlarga obunani tashkil qilinishi to‘g‘risida   2024-yil IV chorak   MA'LUMOT</t>
  </si>
  <si>
    <t>Jadval-15</t>
  </si>
  <si>
    <t>T/R</t>
  </si>
  <si>
    <t>Davriy nashrlar nashrlar/jurnal</t>
  </si>
  <si>
    <t xml:space="preserve">2022 y. </t>
  </si>
  <si>
    <t>2023 y.</t>
  </si>
  <si>
    <t xml:space="preserve">2024-yil   </t>
  </si>
  <si>
    <t>2025-yil.  (prognoz)</t>
  </si>
  <si>
    <t>mahalliy</t>
  </si>
  <si>
    <t>MDH</t>
  </si>
  <si>
    <t>xorijiy</t>
  </si>
  <si>
    <r>
      <rPr>
        <b/>
        <sz val="12"/>
        <color theme="1"/>
        <rFont val="Times New Roman"/>
        <charset val="204"/>
      </rPr>
      <t xml:space="preserve">ajratilgan mablag'lar </t>
    </r>
    <r>
      <rPr>
        <b/>
        <i/>
        <sz val="12"/>
        <color indexed="8"/>
        <rFont val="Times New Roman"/>
        <charset val="204"/>
      </rPr>
      <t>mln.so'm</t>
    </r>
  </si>
  <si>
    <t>ajratilgan mablag'lar mln.so'm</t>
  </si>
  <si>
    <r>
      <rPr>
        <b/>
        <sz val="12"/>
        <rFont val="Times New Roman"/>
        <charset val="204"/>
      </rPr>
      <t xml:space="preserve">ajratilgan mablag'lar </t>
    </r>
    <r>
      <rPr>
        <b/>
        <i/>
        <sz val="12"/>
        <rFont val="Times New Roman"/>
        <charset val="204"/>
      </rPr>
      <t>mln.so'm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</si>
</sst>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0.0"/>
  </numFmts>
  <fonts count="82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name val="Times New Roman"/>
      <charset val="204"/>
    </font>
    <font>
      <sz val="11"/>
      <name val="Times New Roman"/>
      <charset val="204"/>
    </font>
    <font>
      <b/>
      <i/>
      <sz val="14"/>
      <color theme="1"/>
      <name val="Times New Roman"/>
      <charset val="204"/>
    </font>
    <font>
      <b/>
      <sz val="12"/>
      <color theme="0"/>
      <name val="Times New Roman"/>
      <charset val="204"/>
    </font>
    <font>
      <b/>
      <sz val="9"/>
      <color theme="1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9"/>
      <name val="Times New Roman"/>
      <charset val="204"/>
    </font>
    <font>
      <sz val="12"/>
      <color indexed="8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u/>
      <sz val="12"/>
      <color theme="10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color indexed="8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b/>
      <i/>
      <sz val="1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rgb="FFFF0000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b/>
      <sz val="11"/>
      <name val="Times New Roman"/>
      <charset val="204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b/>
      <i/>
      <sz val="9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</fonts>
  <fills count="50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6" fontId="0" fillId="0" borderId="0" applyFont="0" applyFill="0" applyBorder="0" applyAlignment="0" applyProtection="0"/>
    <xf numFmtId="177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178" fontId="52" fillId="0" borderId="0" applyFont="0" applyFill="0" applyBorder="0" applyAlignment="0" applyProtection="0">
      <alignment vertical="center"/>
    </xf>
    <xf numFmtId="179" fontId="5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2" fillId="19" borderId="32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34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0" borderId="35" applyNumberFormat="0" applyAlignment="0" applyProtection="0">
      <alignment vertical="center"/>
    </xf>
    <xf numFmtId="0" fontId="61" fillId="21" borderId="36" applyNumberFormat="0" applyAlignment="0" applyProtection="0">
      <alignment vertical="center"/>
    </xf>
    <xf numFmtId="0" fontId="62" fillId="21" borderId="35" applyNumberFormat="0" applyAlignment="0" applyProtection="0">
      <alignment vertical="center"/>
    </xf>
    <xf numFmtId="0" fontId="63" fillId="22" borderId="37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5" fillId="0" borderId="39" applyNumberFormat="0" applyFill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/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0" fillId="0" borderId="0"/>
    <xf numFmtId="0" fontId="74" fillId="0" borderId="0"/>
    <xf numFmtId="0" fontId="75" fillId="0" borderId="0"/>
    <xf numFmtId="0" fontId="74" fillId="0" borderId="0"/>
    <xf numFmtId="0" fontId="76" fillId="0" borderId="0"/>
    <xf numFmtId="0" fontId="76" fillId="0" borderId="0"/>
    <xf numFmtId="0" fontId="77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6" fillId="0" borderId="0"/>
    <xf numFmtId="0" fontId="76" fillId="0" borderId="0"/>
    <xf numFmtId="183" fontId="78" fillId="0" borderId="0"/>
    <xf numFmtId="182" fontId="76" fillId="0" borderId="0"/>
    <xf numFmtId="0" fontId="76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76" fontId="75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4" fillId="3" borderId="1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0" xfId="3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1" fillId="4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left"/>
    </xf>
    <xf numFmtId="0" fontId="5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15" fillId="0" borderId="21" xfId="0" applyFont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indent="1"/>
    </xf>
    <xf numFmtId="0" fontId="19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" fillId="5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0" xfId="0" applyFill="1"/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3" fillId="0" borderId="12" xfId="6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24" fillId="0" borderId="12" xfId="6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3" fillId="0" borderId="12" xfId="6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textRotation="90" wrapText="1"/>
    </xf>
    <xf numFmtId="0" fontId="5" fillId="5" borderId="12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 applyProtection="1">
      <alignment horizontal="center" vertical="center"/>
      <protection locked="0"/>
    </xf>
    <xf numFmtId="0" fontId="27" fillId="5" borderId="12" xfId="0" applyFont="1" applyFill="1" applyBorder="1" applyAlignment="1" applyProtection="1">
      <alignment vertical="center"/>
      <protection locked="0"/>
    </xf>
    <xf numFmtId="0" fontId="29" fillId="5" borderId="12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vertical="center"/>
    </xf>
    <xf numFmtId="0" fontId="27" fillId="5" borderId="12" xfId="0" applyFont="1" applyFill="1" applyBorder="1" applyAlignment="1">
      <alignment horizontal="center" vertical="center"/>
    </xf>
    <xf numFmtId="0" fontId="29" fillId="5" borderId="12" xfId="0" applyFont="1" applyFill="1" applyBorder="1" applyAlignment="1" applyProtection="1">
      <alignment vertical="center"/>
      <protection locked="0"/>
    </xf>
    <xf numFmtId="0" fontId="27" fillId="5" borderId="12" xfId="0" applyFont="1" applyFill="1" applyBorder="1" applyAlignment="1" applyProtection="1">
      <alignment vertical="center" wrapText="1"/>
      <protection locked="0"/>
    </xf>
    <xf numFmtId="0" fontId="27" fillId="5" borderId="12" xfId="0" applyFont="1" applyFill="1" applyBorder="1" applyAlignment="1" applyProtection="1">
      <alignment horizontal="center" vertical="center" wrapText="1"/>
      <protection locked="0"/>
    </xf>
    <xf numFmtId="0" fontId="29" fillId="5" borderId="12" xfId="0" applyFont="1" applyFill="1" applyBorder="1" applyAlignment="1" applyProtection="1">
      <alignment vertical="center" wrapText="1"/>
      <protection locked="0"/>
    </xf>
    <xf numFmtId="0" fontId="7" fillId="10" borderId="12" xfId="0" applyFont="1" applyFill="1" applyBorder="1" applyAlignment="1" applyProtection="1">
      <alignment horizontal="center" vertical="center"/>
      <protection locked="0"/>
    </xf>
    <xf numFmtId="0" fontId="7" fillId="10" borderId="12" xfId="0" applyFont="1" applyFill="1" applyBorder="1" applyAlignment="1" applyProtection="1">
      <alignment vertical="center" wrapText="1"/>
      <protection locked="0"/>
    </xf>
    <xf numFmtId="0" fontId="7" fillId="10" borderId="12" xfId="0" applyFont="1" applyFill="1" applyBorder="1" applyAlignment="1" applyProtection="1">
      <alignment horizontal="center" vertical="center" wrapText="1"/>
      <protection locked="0"/>
    </xf>
    <xf numFmtId="0" fontId="31" fillId="10" borderId="12" xfId="0" applyFont="1" applyFill="1" applyBorder="1" applyAlignment="1" applyProtection="1">
      <alignment vertical="center" wrapText="1"/>
      <protection locked="0"/>
    </xf>
    <xf numFmtId="0" fontId="7" fillId="5" borderId="12" xfId="0" applyFont="1" applyFill="1" applyBorder="1" applyAlignment="1">
      <alignment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31" fillId="5" borderId="12" xfId="0" applyFont="1" applyFill="1" applyBorder="1" applyAlignment="1">
      <alignment horizontal="center" vertical="center"/>
    </xf>
    <xf numFmtId="0" fontId="35" fillId="10" borderId="12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12" xfId="0" applyFont="1" applyFill="1" applyBorder="1" applyAlignment="1">
      <alignment horizontal="center" wrapText="1"/>
    </xf>
    <xf numFmtId="0" fontId="2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textRotation="90"/>
    </xf>
    <xf numFmtId="0" fontId="7" fillId="2" borderId="12" xfId="0" applyFont="1" applyFill="1" applyBorder="1" applyAlignment="1">
      <alignment horizontal="center" textRotation="90" wrapText="1"/>
    </xf>
    <xf numFmtId="0" fontId="11" fillId="2" borderId="12" xfId="0" applyFont="1" applyFill="1" applyBorder="1" applyAlignment="1">
      <alignment horizontal="center"/>
    </xf>
    <xf numFmtId="0" fontId="31" fillId="5" borderId="12" xfId="0" applyFont="1" applyFill="1" applyBorder="1"/>
    <xf numFmtId="0" fontId="7" fillId="5" borderId="12" xfId="0" applyFont="1" applyFill="1" applyBorder="1" applyAlignment="1" applyProtection="1">
      <alignment horizont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Protection="1">
      <protection locked="0"/>
    </xf>
    <xf numFmtId="0" fontId="7" fillId="5" borderId="12" xfId="0" applyFont="1" applyFill="1" applyBorder="1"/>
    <xf numFmtId="0" fontId="11" fillId="5" borderId="12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11" fillId="10" borderId="1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9" fillId="5" borderId="12" xfId="0" applyFont="1" applyFill="1" applyBorder="1"/>
    <xf numFmtId="0" fontId="7" fillId="0" borderId="12" xfId="0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49" fontId="3" fillId="11" borderId="12" xfId="0" applyNumberFormat="1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49" fontId="36" fillId="11" borderId="12" xfId="0" applyNumberFormat="1" applyFont="1" applyFill="1" applyBorder="1" applyAlignment="1">
      <alignment horizontal="center" vertical="center"/>
    </xf>
    <xf numFmtId="0" fontId="36" fillId="11" borderId="12" xfId="0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37" fillId="12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center" vertical="center"/>
    </xf>
    <xf numFmtId="0" fontId="36" fillId="12" borderId="12" xfId="0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0" fontId="3" fillId="12" borderId="12" xfId="0" applyNumberFormat="1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vertical="center" wrapText="1"/>
    </xf>
    <xf numFmtId="0" fontId="22" fillId="12" borderId="12" xfId="0" applyFont="1" applyFill="1" applyBorder="1" applyAlignment="1">
      <alignment horizontal="center" vertical="center"/>
    </xf>
    <xf numFmtId="49" fontId="1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2" xfId="6" applyFont="1" applyBorder="1" applyAlignment="1" applyProtection="1">
      <alignment horizontal="center" vertical="center" wrapText="1"/>
    </xf>
    <xf numFmtId="0" fontId="6" fillId="0" borderId="12" xfId="6" applyFont="1" applyBorder="1" applyAlignment="1" applyProtection="1">
      <alignment horizontal="center" vertical="center" wrapText="1"/>
    </xf>
    <xf numFmtId="0" fontId="3" fillId="0" borderId="0" xfId="0" applyFont="1"/>
    <xf numFmtId="0" fontId="38" fillId="2" borderId="12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84" fontId="1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left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0" fillId="13" borderId="12" xfId="0" applyFill="1" applyBorder="1"/>
    <xf numFmtId="0" fontId="0" fillId="13" borderId="12" xfId="0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/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4" fillId="13" borderId="12" xfId="0" applyNumberFormat="1" applyFont="1" applyFill="1" applyBorder="1" applyAlignment="1">
      <alignment horizontal="center" vertical="center"/>
    </xf>
    <xf numFmtId="0" fontId="4" fillId="13" borderId="12" xfId="0" applyFont="1" applyFill="1" applyBorder="1"/>
    <xf numFmtId="0" fontId="40" fillId="13" borderId="12" xfId="0" applyFont="1" applyFill="1" applyBorder="1"/>
    <xf numFmtId="0" fontId="41" fillId="13" borderId="12" xfId="0" applyFont="1" applyFill="1" applyBorder="1"/>
    <xf numFmtId="0" fontId="40" fillId="10" borderId="12" xfId="0" applyFont="1" applyFill="1" applyBorder="1" applyAlignment="1">
      <alignment horizontal="left" vertical="center" wrapText="1"/>
    </xf>
    <xf numFmtId="0" fontId="42" fillId="10" borderId="12" xfId="0" applyFont="1" applyFill="1" applyBorder="1" applyAlignment="1">
      <alignment horizontal="center" vertical="center" wrapText="1"/>
    </xf>
    <xf numFmtId="0" fontId="42" fillId="10" borderId="12" xfId="0" applyFont="1" applyFill="1" applyBorder="1"/>
    <xf numFmtId="0" fontId="41" fillId="10" borderId="12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0" fillId="10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/>
    </xf>
    <xf numFmtId="0" fontId="40" fillId="0" borderId="12" xfId="0" applyFont="1" applyBorder="1" applyAlignment="1">
      <alignment horizontal="left" vertical="center" wrapText="1"/>
    </xf>
    <xf numFmtId="0" fontId="40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/>
    <xf numFmtId="49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left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5" fillId="5" borderId="12" xfId="0" applyFont="1" applyFill="1" applyBorder="1"/>
    <xf numFmtId="0" fontId="0" fillId="5" borderId="12" xfId="0" applyFill="1" applyBorder="1"/>
    <xf numFmtId="0" fontId="6" fillId="13" borderId="12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13" borderId="12" xfId="0" applyFont="1" applyFill="1" applyBorder="1" applyAlignment="1">
      <alignment horizontal="center"/>
    </xf>
    <xf numFmtId="0" fontId="0" fillId="0" borderId="0" xfId="0" applyBorder="1" applyAlignme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7" fillId="2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 wrapText="1"/>
    </xf>
    <xf numFmtId="0" fontId="43" fillId="5" borderId="12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/>
    </xf>
    <xf numFmtId="0" fontId="43" fillId="5" borderId="12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left" vertical="center"/>
    </xf>
    <xf numFmtId="0" fontId="22" fillId="13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2" fillId="5" borderId="12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22" fillId="10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22" fillId="1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top"/>
    </xf>
    <xf numFmtId="0" fontId="5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43" fillId="13" borderId="12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10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Border="1"/>
    <xf numFmtId="0" fontId="43" fillId="0" borderId="12" xfId="0" applyFont="1" applyBorder="1" applyAlignment="1">
      <alignment horizontal="center"/>
    </xf>
    <xf numFmtId="0" fontId="22" fillId="10" borderId="12" xfId="0" applyFont="1" applyFill="1" applyBorder="1" applyAlignment="1">
      <alignment horizontal="center"/>
    </xf>
    <xf numFmtId="0" fontId="43" fillId="13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49" fontId="4" fillId="14" borderId="12" xfId="0" applyNumberFormat="1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vertical="top" wrapText="1"/>
    </xf>
    <xf numFmtId="0" fontId="22" fillId="14" borderId="12" xfId="0" applyFont="1" applyFill="1" applyBorder="1" applyAlignment="1">
      <alignment horizontal="center" vertical="center"/>
    </xf>
    <xf numFmtId="0" fontId="44" fillId="0" borderId="12" xfId="0" applyFont="1" applyBorder="1" applyAlignment="1">
      <alignment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2" xfId="0" applyFont="1" applyBorder="1"/>
    <xf numFmtId="0" fontId="4" fillId="5" borderId="12" xfId="0" applyFont="1" applyFill="1" applyBorder="1" applyAlignment="1">
      <alignment horizontal="left" vertical="top" wrapText="1"/>
    </xf>
    <xf numFmtId="0" fontId="44" fillId="0" borderId="12" xfId="0" applyFont="1" applyBorder="1" applyAlignment="1">
      <alignment wrapText="1"/>
    </xf>
    <xf numFmtId="0" fontId="45" fillId="5" borderId="12" xfId="0" applyFont="1" applyFill="1" applyBorder="1"/>
    <xf numFmtId="0" fontId="5" fillId="5" borderId="12" xfId="0" applyFont="1" applyFill="1" applyBorder="1" applyAlignment="1">
      <alignment horizontal="left" vertical="top" wrapText="1"/>
    </xf>
    <xf numFmtId="0" fontId="22" fillId="10" borderId="12" xfId="0" applyFont="1" applyFill="1" applyBorder="1" applyAlignment="1">
      <alignment horizontal="left" vertical="center" wrapText="1"/>
    </xf>
    <xf numFmtId="0" fontId="22" fillId="10" borderId="12" xfId="0" applyFont="1" applyFill="1" applyBorder="1" applyAlignment="1">
      <alignment vertical="center" wrapText="1"/>
    </xf>
    <xf numFmtId="0" fontId="22" fillId="10" borderId="12" xfId="0" applyFont="1" applyFill="1" applyBorder="1"/>
    <xf numFmtId="0" fontId="22" fillId="10" borderId="12" xfId="0" applyFont="1" applyFill="1" applyBorder="1" applyAlignment="1">
      <alignment horizontal="left" vertical="center"/>
    </xf>
    <xf numFmtId="0" fontId="41" fillId="0" borderId="0" xfId="0" applyFont="1"/>
    <xf numFmtId="0" fontId="3" fillId="15" borderId="12" xfId="0" applyFont="1" applyFill="1" applyBorder="1" applyAlignment="1" applyProtection="1">
      <alignment horizontal="center" vertical="center"/>
      <protection locked="0"/>
    </xf>
    <xf numFmtId="0" fontId="0" fillId="15" borderId="12" xfId="0" applyFill="1" applyBorder="1" applyAlignment="1" applyProtection="1">
      <alignment horizontal="center"/>
      <protection locked="0"/>
    </xf>
    <xf numFmtId="0" fontId="3" fillId="15" borderId="12" xfId="0" applyFont="1" applyFill="1" applyBorder="1" applyAlignment="1" applyProtection="1">
      <alignment horizontal="center"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/>
      <protection locked="0"/>
    </xf>
    <xf numFmtId="0" fontId="3" fillId="15" borderId="12" xfId="0" applyFont="1" applyFill="1" applyBorder="1" applyAlignment="1" applyProtection="1">
      <alignment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 textRotation="90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 textRotation="90"/>
      <protection locked="0"/>
    </xf>
    <xf numFmtId="0" fontId="3" fillId="15" borderId="22" xfId="0" applyFont="1" applyFill="1" applyBorder="1" applyAlignment="1" applyProtection="1">
      <alignment horizontal="center" vertical="center" wrapText="1"/>
      <protection locked="0"/>
    </xf>
    <xf numFmtId="0" fontId="46" fillId="15" borderId="12" xfId="0" applyFont="1" applyFill="1" applyBorder="1" applyAlignment="1" applyProtection="1">
      <alignment horizontal="center"/>
      <protection locked="0"/>
    </xf>
    <xf numFmtId="0" fontId="3" fillId="10" borderId="12" xfId="0" applyFont="1" applyFill="1" applyBorder="1" applyAlignment="1" applyProtection="1">
      <alignment horizontal="center"/>
      <protection locked="0"/>
    </xf>
    <xf numFmtId="0" fontId="3" fillId="10" borderId="12" xfId="0" applyFont="1" applyFill="1" applyBorder="1" applyAlignment="1" applyProtection="1">
      <alignment horizontal="left"/>
      <protection locked="0"/>
    </xf>
    <xf numFmtId="0" fontId="4" fillId="10" borderId="12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left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4" fillId="10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10" borderId="12" xfId="0" applyFont="1" applyFill="1" applyBorder="1" applyAlignment="1" applyProtection="1">
      <alignment horizontal="center" vertical="center" wrapText="1"/>
      <protection locked="0"/>
    </xf>
    <xf numFmtId="0" fontId="3" fillId="10" borderId="12" xfId="0" applyNumberFormat="1" applyFont="1" applyFill="1" applyBorder="1" applyAlignment="1" applyProtection="1">
      <alignment horizontal="center" vertical="center"/>
      <protection locked="0"/>
    </xf>
    <xf numFmtId="0" fontId="3" fillId="15" borderId="12" xfId="0" applyFont="1" applyFill="1" applyBorder="1" applyAlignment="1" applyProtection="1">
      <alignment horizontal="center" vertical="center" textRotation="90"/>
      <protection locked="0"/>
    </xf>
    <xf numFmtId="0" fontId="46" fillId="15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15" borderId="12" xfId="0" applyFont="1" applyFill="1" applyBorder="1" applyAlignment="1" applyProtection="1">
      <alignment horizontal="center" vertical="center" textRotation="90" wrapText="1"/>
      <protection locked="0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47" fillId="5" borderId="12" xfId="0" applyFont="1" applyFill="1" applyBorder="1" applyAlignment="1" applyProtection="1">
      <alignment horizontal="center" vertical="center"/>
      <protection locked="0"/>
    </xf>
    <xf numFmtId="0" fontId="48" fillId="6" borderId="12" xfId="0" applyFont="1" applyFill="1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/>
    </xf>
    <xf numFmtId="0" fontId="4" fillId="6" borderId="12" xfId="0" applyFont="1" applyFill="1" applyBorder="1"/>
    <xf numFmtId="0" fontId="22" fillId="6" borderId="12" xfId="0" applyFont="1" applyFill="1" applyBorder="1" applyAlignment="1">
      <alignment horizontal="center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Protection="1"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5" borderId="12" xfId="0" applyFont="1" applyFill="1" applyBorder="1" applyProtection="1">
      <protection locked="0"/>
    </xf>
    <xf numFmtId="0" fontId="46" fillId="0" borderId="12" xfId="0" applyFont="1" applyBorder="1" applyAlignment="1" applyProtection="1">
      <alignment horizontal="center" vertical="center"/>
      <protection locked="0"/>
    </xf>
    <xf numFmtId="0" fontId="3" fillId="5" borderId="12" xfId="0" applyFont="1" applyFill="1" applyBorder="1"/>
    <xf numFmtId="0" fontId="3" fillId="5" borderId="12" xfId="0" applyFont="1" applyFill="1" applyBorder="1" applyAlignment="1" applyProtection="1">
      <alignment horizontal="left"/>
      <protection locked="0"/>
    </xf>
    <xf numFmtId="0" fontId="4" fillId="6" borderId="12" xfId="0" applyNumberFormat="1" applyFont="1" applyFill="1" applyBorder="1" applyAlignment="1">
      <alignment horizontal="center" vertical="center"/>
    </xf>
    <xf numFmtId="49" fontId="22" fillId="6" borderId="12" xfId="0" applyNumberFormat="1" applyFont="1" applyFill="1" applyBorder="1" applyAlignment="1">
      <alignment horizontal="center"/>
    </xf>
    <xf numFmtId="49" fontId="1" fillId="5" borderId="12" xfId="0" applyNumberFormat="1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2" xfId="0" applyNumberFormat="1" applyFont="1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wrapText="1"/>
      <protection locked="0"/>
    </xf>
    <xf numFmtId="0" fontId="49" fillId="5" borderId="12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left" vertical="center"/>
      <protection locked="0"/>
    </xf>
    <xf numFmtId="0" fontId="10" fillId="5" borderId="12" xfId="0" applyFont="1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3" fillId="6" borderId="12" xfId="0" applyNumberFormat="1" applyFont="1" applyFill="1" applyBorder="1" applyAlignment="1">
      <alignment horizontal="center" vertical="center"/>
    </xf>
    <xf numFmtId="0" fontId="3" fillId="6" borderId="12" xfId="0" applyFont="1" applyFill="1" applyBorder="1"/>
    <xf numFmtId="0" fontId="22" fillId="6" borderId="22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 vertical="center"/>
    </xf>
    <xf numFmtId="0" fontId="3" fillId="4" borderId="12" xfId="0" applyFont="1" applyFill="1" applyBorder="1"/>
    <xf numFmtId="0" fontId="0" fillId="4" borderId="12" xfId="0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50" fillId="16" borderId="12" xfId="0" applyNumberFormat="1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left" vertical="center" wrapText="1"/>
    </xf>
    <xf numFmtId="0" fontId="43" fillId="16" borderId="12" xfId="0" applyFont="1" applyFill="1" applyBorder="1" applyAlignment="1">
      <alignment horizontal="center" vertical="center"/>
    </xf>
    <xf numFmtId="49" fontId="10" fillId="5" borderId="12" xfId="0" applyNumberFormat="1" applyFont="1" applyFill="1" applyBorder="1" applyProtection="1">
      <protection locked="0"/>
    </xf>
    <xf numFmtId="0" fontId="49" fillId="5" borderId="12" xfId="0" applyFont="1" applyFill="1" applyBorder="1" applyAlignment="1" applyProtection="1">
      <alignment horizontal="center" vertical="center"/>
      <protection locked="0"/>
    </xf>
    <xf numFmtId="49" fontId="10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/>
    <xf numFmtId="0" fontId="51" fillId="5" borderId="12" xfId="0" applyFont="1" applyFill="1" applyBorder="1" applyAlignment="1" applyProtection="1">
      <alignment horizontal="center" vertical="center"/>
      <protection locked="0"/>
    </xf>
    <xf numFmtId="0" fontId="49" fillId="5" borderId="19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/>
      <protection locked="0"/>
    </xf>
    <xf numFmtId="0" fontId="49" fillId="5" borderId="12" xfId="0" applyFont="1" applyFill="1" applyBorder="1" applyProtection="1">
      <protection locked="0"/>
    </xf>
    <xf numFmtId="0" fontId="49" fillId="5" borderId="19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15" borderId="12" xfId="0" applyFont="1" applyFill="1" applyBorder="1" applyAlignment="1" applyProtection="1">
      <alignment horizontal="center" vertical="center" textRotation="90"/>
    </xf>
    <xf numFmtId="0" fontId="22" fillId="15" borderId="12" xfId="0" applyFont="1" applyFill="1" applyBorder="1" applyAlignment="1" applyProtection="1">
      <alignment horizontal="center" vertical="center" wrapText="1"/>
      <protection locked="0"/>
    </xf>
    <xf numFmtId="0" fontId="22" fillId="17" borderId="12" xfId="0" applyFont="1" applyFill="1" applyBorder="1" applyAlignment="1">
      <alignment horizontal="center"/>
    </xf>
    <xf numFmtId="0" fontId="5" fillId="17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2" fontId="4" fillId="5" borderId="12" xfId="0" applyNumberFormat="1" applyFont="1" applyFill="1" applyBorder="1" applyAlignment="1" applyProtection="1">
      <alignment vertical="center" wrapText="1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22" fillId="6" borderId="12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  <protection locked="0"/>
    </xf>
    <xf numFmtId="0" fontId="4" fillId="17" borderId="12" xfId="0" applyFont="1" applyFill="1" applyBorder="1" applyAlignment="1">
      <alignment horizontal="center" vertical="center"/>
    </xf>
    <xf numFmtId="0" fontId="1" fillId="17" borderId="12" xfId="0" applyFont="1" applyFill="1" applyBorder="1" applyProtection="1">
      <protection locked="0"/>
    </xf>
    <xf numFmtId="0" fontId="1" fillId="5" borderId="12" xfId="0" applyFont="1" applyFill="1" applyBorder="1" applyAlignment="1" applyProtection="1">
      <alignment vertical="center" wrapText="1"/>
      <protection locked="0"/>
    </xf>
    <xf numFmtId="49" fontId="1" fillId="17" borderId="12" xfId="0" applyNumberFormat="1" applyFont="1" applyFill="1" applyBorder="1" applyProtection="1">
      <protection locked="0"/>
    </xf>
    <xf numFmtId="0" fontId="0" fillId="17" borderId="12" xfId="0" applyFill="1" applyBorder="1" applyProtection="1">
      <protection locked="0"/>
    </xf>
    <xf numFmtId="0" fontId="0" fillId="17" borderId="12" xfId="0" applyFill="1" applyBorder="1" applyAlignment="1">
      <alignment horizontal="center"/>
    </xf>
    <xf numFmtId="0" fontId="22" fillId="17" borderId="12" xfId="0" applyFont="1" applyFill="1" applyBorder="1" applyProtection="1">
      <protection locked="0"/>
    </xf>
    <xf numFmtId="0" fontId="22" fillId="5" borderId="12" xfId="0" applyFont="1" applyFill="1" applyBorder="1" applyAlignment="1" applyProtection="1">
      <alignment vertical="center" wrapText="1"/>
      <protection locked="0"/>
    </xf>
    <xf numFmtId="0" fontId="15" fillId="17" borderId="12" xfId="0" applyFont="1" applyFill="1" applyBorder="1" applyAlignment="1">
      <alignment horizontal="center"/>
    </xf>
    <xf numFmtId="0" fontId="43" fillId="17" borderId="12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horizontal="center"/>
    </xf>
    <xf numFmtId="0" fontId="49" fillId="17" borderId="12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0" fillId="17" borderId="12" xfId="0" applyFont="1" applyFill="1" applyBorder="1" applyAlignment="1" applyProtection="1">
      <alignment horizontal="center" vertical="center" wrapText="1"/>
      <protection locked="0"/>
    </xf>
    <xf numFmtId="0" fontId="49" fillId="5" borderId="21" xfId="0" applyFont="1" applyFill="1" applyBorder="1" applyAlignment="1" applyProtection="1">
      <alignment horizontal="center" vertical="center"/>
      <protection locked="0"/>
    </xf>
    <xf numFmtId="0" fontId="49" fillId="5" borderId="21" xfId="0" applyFont="1" applyFill="1" applyBorder="1" applyProtection="1">
      <protection locked="0"/>
    </xf>
    <xf numFmtId="0" fontId="49" fillId="17" borderId="12" xfId="0" applyFont="1" applyFill="1" applyBorder="1" applyProtection="1">
      <protection locked="0"/>
    </xf>
    <xf numFmtId="0" fontId="10" fillId="5" borderId="12" xfId="0" applyFont="1" applyFill="1" applyBorder="1" applyAlignment="1" applyProtection="1">
      <alignment vertical="center" wrapText="1"/>
      <protection locked="0"/>
    </xf>
  </cellXfs>
  <cellStyles count="1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6 2" xfId="68"/>
    <cellStyle name="Финансовый 17" xfId="69"/>
    <cellStyle name="Финансовый 17 2" xfId="70"/>
    <cellStyle name="Финансовый 18" xfId="71"/>
    <cellStyle name="Финансовый 18 2" xfId="72"/>
    <cellStyle name="Финансовый 19" xfId="73"/>
    <cellStyle name="Финансовый 2" xfId="74"/>
    <cellStyle name="Финансовый 2 2" xfId="75"/>
    <cellStyle name="Финансовый 2 2 2" xfId="76"/>
    <cellStyle name="Финансовый 2 3" xfId="77"/>
    <cellStyle name="Финансовый 2 3 2" xfId="78"/>
    <cellStyle name="Финансовый 2 4" xfId="79"/>
    <cellStyle name="Финансовый 2 5" xfId="80"/>
    <cellStyle name="Финансовый 2 5 2" xfId="81"/>
    <cellStyle name="Финансовый 2 5 2 2" xfId="82"/>
    <cellStyle name="Финансовый 2 5 3" xfId="83"/>
    <cellStyle name="Финансовый 2 5 3 2" xfId="84"/>
    <cellStyle name="Финансовый 2 5 4" xfId="85"/>
    <cellStyle name="Финансовый 2 5 5" xfId="86"/>
    <cellStyle name="Финансовый 2 6" xfId="87"/>
    <cellStyle name="Финансовый 2 7" xfId="88"/>
    <cellStyle name="Финансовый 20" xfId="89"/>
    <cellStyle name="Финансовый 21" xfId="90"/>
    <cellStyle name="Финансовый 22" xfId="91"/>
    <cellStyle name="Финансовый 22 2" xfId="92"/>
    <cellStyle name="Финансовый 23" xfId="93"/>
    <cellStyle name="Финансовый 23 2" xfId="94"/>
    <cellStyle name="Финансовый 24" xfId="95"/>
    <cellStyle name="Финансовый 24 2" xfId="96"/>
    <cellStyle name="Финансовый 25" xfId="97"/>
    <cellStyle name="Финансовый 25 2" xfId="98"/>
    <cellStyle name="Финансовый 26" xfId="99"/>
    <cellStyle name="Финансовый 26 2" xfId="100"/>
    <cellStyle name="Финансовый 27" xfId="101"/>
    <cellStyle name="Финансовый 27 2" xfId="102"/>
    <cellStyle name="Финансовый 28" xfId="103"/>
    <cellStyle name="Финансовый 28 2" xfId="104"/>
    <cellStyle name="Финансовый 29" xfId="105"/>
    <cellStyle name="Финансовый 29 2" xfId="106"/>
    <cellStyle name="Финансовый 3" xfId="107"/>
    <cellStyle name="Финансовый 3 2" xfId="108"/>
    <cellStyle name="Финансовый 3 2 2" xfId="109"/>
    <cellStyle name="Финансовый 3 2 2 2" xfId="110"/>
    <cellStyle name="Финансовый 3 2 3" xfId="111"/>
    <cellStyle name="Финансовый 3 2 3 2" xfId="112"/>
    <cellStyle name="Финансовый 3 2 4" xfId="113"/>
    <cellStyle name="Финансовый 3 2 5" xfId="114"/>
    <cellStyle name="Финансовый 3 3" xfId="115"/>
    <cellStyle name="Финансовый 3 4" xfId="116"/>
    <cellStyle name="Финансовый 30" xfId="117"/>
    <cellStyle name="Финансовый 31" xfId="118"/>
    <cellStyle name="Финансовый 32" xfId="119"/>
    <cellStyle name="Финансовый 32 2" xfId="120"/>
    <cellStyle name="Финансовый 33" xfId="121"/>
    <cellStyle name="Финансовый 33 2" xfId="122"/>
    <cellStyle name="Финансовый 34" xfId="123"/>
    <cellStyle name="Финансовый 34 2" xfId="124"/>
    <cellStyle name="Финансовый 35" xfId="125"/>
    <cellStyle name="Финансовый 36" xfId="126"/>
    <cellStyle name="Финансовый 37" xfId="127"/>
    <cellStyle name="Финансовый 38" xfId="128"/>
    <cellStyle name="Финансовый 39" xfId="129"/>
    <cellStyle name="Финансовый 4" xfId="130"/>
    <cellStyle name="Финансовый 5" xfId="131"/>
    <cellStyle name="Финансовый 6" xfId="132"/>
    <cellStyle name="Финансовый 7" xfId="133"/>
    <cellStyle name="Финансовый 8" xfId="134"/>
    <cellStyle name="Финансовый 9" xfId="1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7" Type="http://schemas.openxmlformats.org/officeDocument/2006/relationships/hyperlink" Target="https://youtube.com/channel/UCkGk0GhqpjUJ4hvIpzauQGg" TargetMode="External"/><Relationship Id="rId6" Type="http://schemas.openxmlformats.org/officeDocument/2006/relationships/hyperlink" Target="https://t.me/Dostlikbilimdonlar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7"/>
  <sheetViews>
    <sheetView tabSelected="1" view="pageBreakPreview" zoomScale="60" zoomScaleNormal="80" workbookViewId="0">
      <selection activeCell="A4" sqref="A4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9.57142857142857" customWidth="1"/>
    <col min="6" max="6" width="10.8571428571429" customWidth="1"/>
    <col min="8" max="8" width="9.85714285714286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443"/>
      <c r="N1" s="443"/>
      <c r="O1" s="443"/>
    </row>
    <row r="2" spans="1:1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16"/>
      <c r="N2" s="116"/>
      <c r="O2" s="116"/>
    </row>
    <row r="3" ht="44.25" customHeight="1" spans="1:15">
      <c r="A3" s="175" t="s">
        <v>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16"/>
      <c r="N4" s="116"/>
      <c r="O4" s="116"/>
    </row>
    <row r="5" spans="1:15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444" t="s">
        <v>1</v>
      </c>
      <c r="O5" s="444"/>
    </row>
    <row r="6" customHeight="1" spans="1:15">
      <c r="A6" s="365" t="s">
        <v>2</v>
      </c>
      <c r="B6" s="365" t="s">
        <v>3</v>
      </c>
      <c r="C6" s="365" t="s">
        <v>4</v>
      </c>
      <c r="D6" s="365"/>
      <c r="E6" s="365" t="s">
        <v>5</v>
      </c>
      <c r="F6" s="365"/>
      <c r="G6" s="365" t="s">
        <v>6</v>
      </c>
      <c r="H6" s="365"/>
      <c r="I6" s="445" t="s">
        <v>7</v>
      </c>
      <c r="J6" s="445"/>
      <c r="K6" s="445"/>
      <c r="L6" s="367" t="s">
        <v>8</v>
      </c>
      <c r="M6" s="367"/>
      <c r="N6" s="367" t="s">
        <v>9</v>
      </c>
      <c r="O6" s="367"/>
    </row>
    <row r="7" customHeight="1" spans="1:15">
      <c r="A7" s="365"/>
      <c r="B7" s="365"/>
      <c r="C7" s="365"/>
      <c r="D7" s="365"/>
      <c r="E7" s="365"/>
      <c r="F7" s="365"/>
      <c r="G7" s="365"/>
      <c r="H7" s="365"/>
      <c r="I7" s="365" t="s">
        <v>10</v>
      </c>
      <c r="J7" s="365"/>
      <c r="K7" s="395" t="s">
        <v>11</v>
      </c>
      <c r="L7" s="367"/>
      <c r="M7" s="367"/>
      <c r="N7" s="367"/>
      <c r="O7" s="367"/>
    </row>
    <row r="8" customHeight="1" spans="1:15">
      <c r="A8" s="365"/>
      <c r="B8" s="365"/>
      <c r="C8" s="390" t="s">
        <v>12</v>
      </c>
      <c r="D8" s="390" t="s">
        <v>13</v>
      </c>
      <c r="E8" s="390" t="s">
        <v>12</v>
      </c>
      <c r="F8" s="390" t="s">
        <v>13</v>
      </c>
      <c r="G8" s="390" t="s">
        <v>12</v>
      </c>
      <c r="H8" s="390" t="s">
        <v>13</v>
      </c>
      <c r="I8" s="390" t="s">
        <v>12</v>
      </c>
      <c r="J8" s="390" t="s">
        <v>13</v>
      </c>
      <c r="K8" s="395"/>
      <c r="L8" s="390" t="s">
        <v>12</v>
      </c>
      <c r="M8" s="390" t="s">
        <v>13</v>
      </c>
      <c r="N8" s="446" t="str">
        <f>+L8</f>
        <v>nomda</v>
      </c>
      <c r="O8" s="446" t="str">
        <f>+M8</f>
        <v>nusxada</v>
      </c>
    </row>
    <row r="9" spans="1:15">
      <c r="A9" s="365"/>
      <c r="B9" s="365"/>
      <c r="C9" s="390"/>
      <c r="D9" s="390"/>
      <c r="E9" s="390"/>
      <c r="F9" s="390"/>
      <c r="G9" s="390"/>
      <c r="H9" s="390"/>
      <c r="I9" s="390"/>
      <c r="J9" s="390"/>
      <c r="K9" s="395"/>
      <c r="L9" s="390"/>
      <c r="M9" s="390"/>
      <c r="N9" s="446"/>
      <c r="O9" s="446"/>
    </row>
    <row r="10" spans="1:15">
      <c r="A10" s="365"/>
      <c r="B10" s="365"/>
      <c r="C10" s="390"/>
      <c r="D10" s="390"/>
      <c r="E10" s="390"/>
      <c r="F10" s="390"/>
      <c r="G10" s="390"/>
      <c r="H10" s="390"/>
      <c r="I10" s="390"/>
      <c r="J10" s="390"/>
      <c r="K10" s="395"/>
      <c r="L10" s="390"/>
      <c r="M10" s="390"/>
      <c r="N10" s="446"/>
      <c r="O10" s="446"/>
    </row>
    <row r="11" ht="15.75" spans="1:15">
      <c r="A11" s="401" t="s">
        <v>14</v>
      </c>
      <c r="B11" s="401" t="s">
        <v>15</v>
      </c>
      <c r="C11" s="401" t="s">
        <v>16</v>
      </c>
      <c r="D11" s="401" t="s">
        <v>17</v>
      </c>
      <c r="E11" s="401" t="s">
        <v>18</v>
      </c>
      <c r="F11" s="401" t="s">
        <v>19</v>
      </c>
      <c r="G11" s="401" t="s">
        <v>20</v>
      </c>
      <c r="H11" s="401" t="s">
        <v>21</v>
      </c>
      <c r="I11" s="401" t="s">
        <v>22</v>
      </c>
      <c r="J11" s="401" t="s">
        <v>23</v>
      </c>
      <c r="K11" s="447" t="s">
        <v>24</v>
      </c>
      <c r="L11" s="447" t="s">
        <v>25</v>
      </c>
      <c r="M11" s="447" t="s">
        <v>26</v>
      </c>
      <c r="N11" s="447" t="s">
        <v>27</v>
      </c>
      <c r="O11" s="447" t="s">
        <v>28</v>
      </c>
    </row>
    <row r="12" ht="15.75" spans="1:15">
      <c r="A12" s="402">
        <v>1</v>
      </c>
      <c r="B12" s="403" t="s">
        <v>29</v>
      </c>
      <c r="C12" s="404">
        <f>C14+C15+C16+C17+C18</f>
        <v>7876</v>
      </c>
      <c r="D12" s="404">
        <f t="shared" ref="D12:M12" si="0">D14+D15+D16+D17+D18</f>
        <v>24556</v>
      </c>
      <c r="E12" s="404">
        <f t="shared" si="0"/>
        <v>7</v>
      </c>
      <c r="F12" s="404">
        <f t="shared" si="0"/>
        <v>41</v>
      </c>
      <c r="G12" s="404">
        <f t="shared" si="0"/>
        <v>9</v>
      </c>
      <c r="H12" s="404">
        <f t="shared" si="0"/>
        <v>125</v>
      </c>
      <c r="I12" s="404">
        <f t="shared" si="0"/>
        <v>0</v>
      </c>
      <c r="J12" s="404">
        <f t="shared" si="0"/>
        <v>0</v>
      </c>
      <c r="K12" s="448">
        <f t="shared" si="0"/>
        <v>0</v>
      </c>
      <c r="L12" s="404">
        <f t="shared" si="0"/>
        <v>0</v>
      </c>
      <c r="M12" s="404">
        <f t="shared" si="0"/>
        <v>0</v>
      </c>
      <c r="N12" s="404">
        <f>C12+E12+G12+I12+K12+L12</f>
        <v>7892</v>
      </c>
      <c r="O12" s="404">
        <f>D12+F12+H12+J12+M12</f>
        <v>24722</v>
      </c>
    </row>
    <row r="13" ht="15.75" spans="1:15">
      <c r="A13" s="405"/>
      <c r="B13" s="406" t="s">
        <v>30</v>
      </c>
      <c r="C13" s="407"/>
      <c r="D13" s="407"/>
      <c r="E13" s="407"/>
      <c r="F13" s="407"/>
      <c r="G13" s="407"/>
      <c r="H13" s="407"/>
      <c r="I13" s="407"/>
      <c r="J13" s="407"/>
      <c r="K13" s="449"/>
      <c r="L13" s="450"/>
      <c r="M13" s="450"/>
      <c r="N13" s="451"/>
      <c r="O13" s="452"/>
    </row>
    <row r="14" ht="15.75" spans="1:15">
      <c r="A14" s="386" t="s">
        <v>31</v>
      </c>
      <c r="B14" s="408" t="s">
        <v>32</v>
      </c>
      <c r="C14" s="409">
        <v>6674</v>
      </c>
      <c r="D14" s="407">
        <v>18897</v>
      </c>
      <c r="E14" s="407">
        <v>1</v>
      </c>
      <c r="F14" s="407">
        <v>8</v>
      </c>
      <c r="G14" s="407"/>
      <c r="H14" s="407"/>
      <c r="I14" s="407"/>
      <c r="J14" s="407"/>
      <c r="K14" s="449"/>
      <c r="L14" s="450"/>
      <c r="M14" s="450"/>
      <c r="N14" s="453">
        <f>C14+E14+G14+I14+K14+L14</f>
        <v>6675</v>
      </c>
      <c r="O14" s="453">
        <f>D14+F14+H14+J14+M14</f>
        <v>18905</v>
      </c>
    </row>
    <row r="15" ht="15.75" spans="1:15">
      <c r="A15" s="386" t="s">
        <v>33</v>
      </c>
      <c r="B15" s="408" t="s">
        <v>34</v>
      </c>
      <c r="C15" s="409">
        <v>0</v>
      </c>
      <c r="D15" s="407"/>
      <c r="E15" s="407">
        <v>6</v>
      </c>
      <c r="F15" s="407">
        <v>33</v>
      </c>
      <c r="G15" s="407">
        <v>9</v>
      </c>
      <c r="H15" s="407">
        <v>125</v>
      </c>
      <c r="I15" s="407"/>
      <c r="J15" s="407"/>
      <c r="K15" s="449"/>
      <c r="L15" s="450"/>
      <c r="M15" s="450"/>
      <c r="N15" s="453">
        <f t="shared" ref="N15:N23" si="1">C15+E15+G15+I15+K15+L15</f>
        <v>15</v>
      </c>
      <c r="O15" s="453">
        <f t="shared" ref="O15:O23" si="2">D15+F15+H15+J15+M15</f>
        <v>158</v>
      </c>
    </row>
    <row r="16" ht="15.75" spans="1:15">
      <c r="A16" s="386" t="s">
        <v>35</v>
      </c>
      <c r="B16" s="408" t="s">
        <v>36</v>
      </c>
      <c r="C16" s="409"/>
      <c r="D16" s="407"/>
      <c r="E16" s="407"/>
      <c r="F16" s="407"/>
      <c r="G16" s="407"/>
      <c r="H16" s="407"/>
      <c r="I16" s="407"/>
      <c r="J16" s="407"/>
      <c r="K16" s="449"/>
      <c r="L16" s="450"/>
      <c r="M16" s="450"/>
      <c r="N16" s="453">
        <f t="shared" si="1"/>
        <v>0</v>
      </c>
      <c r="O16" s="453">
        <f t="shared" si="2"/>
        <v>0</v>
      </c>
    </row>
    <row r="17" ht="15.75" spans="1:15">
      <c r="A17" s="386" t="s">
        <v>37</v>
      </c>
      <c r="B17" s="408" t="s">
        <v>38</v>
      </c>
      <c r="C17" s="409"/>
      <c r="D17" s="407"/>
      <c r="E17" s="407"/>
      <c r="F17" s="407"/>
      <c r="G17" s="407"/>
      <c r="H17" s="407"/>
      <c r="I17" s="407"/>
      <c r="J17" s="407"/>
      <c r="K17" s="449"/>
      <c r="L17" s="450"/>
      <c r="M17" s="450"/>
      <c r="N17" s="453">
        <f t="shared" si="1"/>
        <v>0</v>
      </c>
      <c r="O17" s="453">
        <f t="shared" si="2"/>
        <v>0</v>
      </c>
    </row>
    <row r="18" ht="15.75" spans="1:15">
      <c r="A18" s="386" t="s">
        <v>39</v>
      </c>
      <c r="B18" s="408" t="s">
        <v>40</v>
      </c>
      <c r="C18" s="409">
        <v>1202</v>
      </c>
      <c r="D18" s="407">
        <v>5659</v>
      </c>
      <c r="E18" s="407"/>
      <c r="F18" s="407"/>
      <c r="G18" s="407"/>
      <c r="H18" s="407"/>
      <c r="I18" s="407"/>
      <c r="J18" s="407"/>
      <c r="K18" s="449"/>
      <c r="L18" s="450"/>
      <c r="M18" s="450"/>
      <c r="N18" s="453">
        <f t="shared" si="1"/>
        <v>1202</v>
      </c>
      <c r="O18" s="453">
        <f t="shared" si="2"/>
        <v>5659</v>
      </c>
    </row>
    <row r="19" ht="15.75" spans="1:15">
      <c r="A19" s="386"/>
      <c r="B19" s="406" t="s">
        <v>30</v>
      </c>
      <c r="C19" s="407"/>
      <c r="D19" s="407"/>
      <c r="E19" s="407"/>
      <c r="F19" s="407"/>
      <c r="G19" s="407"/>
      <c r="H19" s="407"/>
      <c r="I19" s="407"/>
      <c r="J19" s="407"/>
      <c r="K19" s="449"/>
      <c r="L19" s="450"/>
      <c r="M19" s="450"/>
      <c r="N19" s="454"/>
      <c r="O19" s="454"/>
    </row>
    <row r="20" ht="15.75" spans="1:15">
      <c r="A20" s="249"/>
      <c r="B20" s="410" t="s">
        <v>41</v>
      </c>
      <c r="C20" s="406">
        <v>677</v>
      </c>
      <c r="D20" s="406">
        <v>1102</v>
      </c>
      <c r="E20" s="260"/>
      <c r="F20" s="260"/>
      <c r="G20" s="260"/>
      <c r="H20" s="260"/>
      <c r="I20" s="260"/>
      <c r="J20" s="260"/>
      <c r="K20" s="455"/>
      <c r="L20" s="260"/>
      <c r="M20" s="260"/>
      <c r="N20" s="453">
        <f>C20+E20+G20+I20+K20+L20</f>
        <v>677</v>
      </c>
      <c r="O20" s="453">
        <f t="shared" si="2"/>
        <v>1102</v>
      </c>
    </row>
    <row r="21" ht="15.75" spans="1:15">
      <c r="A21" s="386"/>
      <c r="B21" s="411" t="s">
        <v>42</v>
      </c>
      <c r="C21" s="406">
        <v>230</v>
      </c>
      <c r="D21" s="406">
        <v>9331</v>
      </c>
      <c r="E21" s="260"/>
      <c r="F21" s="260"/>
      <c r="G21" s="260"/>
      <c r="H21" s="260"/>
      <c r="I21" s="260"/>
      <c r="J21" s="260"/>
      <c r="K21" s="455"/>
      <c r="L21" s="260"/>
      <c r="M21" s="260"/>
      <c r="N21" s="453">
        <f t="shared" si="1"/>
        <v>230</v>
      </c>
      <c r="O21" s="453">
        <f t="shared" si="2"/>
        <v>9331</v>
      </c>
    </row>
    <row r="22" ht="15.75" spans="1:15">
      <c r="A22" s="386"/>
      <c r="B22" s="411" t="s">
        <v>43</v>
      </c>
      <c r="C22" s="260"/>
      <c r="D22" s="260"/>
      <c r="E22" s="260"/>
      <c r="F22" s="260"/>
      <c r="G22" s="260"/>
      <c r="H22" s="260"/>
      <c r="I22" s="260"/>
      <c r="J22" s="260"/>
      <c r="K22" s="455"/>
      <c r="L22" s="260"/>
      <c r="M22" s="260"/>
      <c r="N22" s="453">
        <f t="shared" si="1"/>
        <v>0</v>
      </c>
      <c r="O22" s="453">
        <f t="shared" si="2"/>
        <v>0</v>
      </c>
    </row>
    <row r="23" ht="15.75" spans="1:15">
      <c r="A23" s="412">
        <v>2</v>
      </c>
      <c r="B23" s="403" t="s">
        <v>44</v>
      </c>
      <c r="C23" s="413">
        <f>C24+C25+C26+C27+C28+C29+C30+C31+C32+C33</f>
        <v>7876</v>
      </c>
      <c r="D23" s="413">
        <f t="shared" ref="D23:M23" si="3">D24+D25+D26+D27+D28+D29+D30+D31+D32+D33</f>
        <v>24556</v>
      </c>
      <c r="E23" s="413">
        <f t="shared" si="3"/>
        <v>7</v>
      </c>
      <c r="F23" s="413">
        <f t="shared" si="3"/>
        <v>41</v>
      </c>
      <c r="G23" s="413">
        <f t="shared" si="3"/>
        <v>9</v>
      </c>
      <c r="H23" s="413">
        <f t="shared" si="3"/>
        <v>125</v>
      </c>
      <c r="I23" s="413">
        <f t="shared" si="3"/>
        <v>0</v>
      </c>
      <c r="J23" s="413">
        <f t="shared" si="3"/>
        <v>0</v>
      </c>
      <c r="K23" s="413">
        <f t="shared" si="3"/>
        <v>0</v>
      </c>
      <c r="L23" s="413">
        <f t="shared" si="3"/>
        <v>0</v>
      </c>
      <c r="M23" s="413">
        <f t="shared" si="3"/>
        <v>0</v>
      </c>
      <c r="N23" s="413">
        <f t="shared" si="1"/>
        <v>7892</v>
      </c>
      <c r="O23" s="413">
        <f t="shared" si="2"/>
        <v>24722</v>
      </c>
    </row>
    <row r="24" ht="15.75" spans="1:15">
      <c r="A24" s="414" t="s">
        <v>45</v>
      </c>
      <c r="B24" s="408" t="s">
        <v>46</v>
      </c>
      <c r="C24" s="415">
        <v>45</v>
      </c>
      <c r="D24" s="415">
        <v>75</v>
      </c>
      <c r="E24" s="415"/>
      <c r="F24" s="415"/>
      <c r="G24" s="415"/>
      <c r="H24" s="415"/>
      <c r="I24" s="415"/>
      <c r="J24" s="415"/>
      <c r="K24" s="456"/>
      <c r="L24" s="457"/>
      <c r="M24" s="457"/>
      <c r="N24" s="413">
        <f t="shared" ref="N24:N34" si="4">C24+E24+G24+I24+K24+L24</f>
        <v>45</v>
      </c>
      <c r="O24" s="413">
        <f t="shared" ref="O24:O34" si="5">D24+F24+H24+J24+M24</f>
        <v>75</v>
      </c>
    </row>
    <row r="25" ht="15.75" spans="1:15">
      <c r="A25" s="414" t="s">
        <v>47</v>
      </c>
      <c r="B25" s="408" t="s">
        <v>48</v>
      </c>
      <c r="C25" s="415">
        <v>82</v>
      </c>
      <c r="D25" s="415">
        <v>383</v>
      </c>
      <c r="E25" s="415"/>
      <c r="F25" s="415"/>
      <c r="G25" s="415"/>
      <c r="H25" s="415"/>
      <c r="I25" s="415"/>
      <c r="J25" s="415"/>
      <c r="K25" s="456"/>
      <c r="L25" s="457"/>
      <c r="M25" s="457"/>
      <c r="N25" s="413">
        <f t="shared" si="4"/>
        <v>82</v>
      </c>
      <c r="O25" s="413">
        <f t="shared" si="5"/>
        <v>383</v>
      </c>
    </row>
    <row r="26" ht="15.75" spans="1:15">
      <c r="A26" s="414" t="s">
        <v>49</v>
      </c>
      <c r="B26" s="408" t="s">
        <v>50</v>
      </c>
      <c r="C26" s="415">
        <v>44</v>
      </c>
      <c r="D26" s="415">
        <v>117</v>
      </c>
      <c r="E26" s="415"/>
      <c r="F26" s="415"/>
      <c r="G26" s="415"/>
      <c r="H26" s="415"/>
      <c r="I26" s="415"/>
      <c r="J26" s="415"/>
      <c r="K26" s="456"/>
      <c r="L26" s="457"/>
      <c r="M26" s="457"/>
      <c r="N26" s="413">
        <f t="shared" si="4"/>
        <v>44</v>
      </c>
      <c r="O26" s="413">
        <f t="shared" si="5"/>
        <v>117</v>
      </c>
    </row>
    <row r="27" ht="15.75" spans="1:15">
      <c r="A27" s="414" t="s">
        <v>51</v>
      </c>
      <c r="B27" s="384" t="s">
        <v>52</v>
      </c>
      <c r="C27" s="415">
        <v>1148</v>
      </c>
      <c r="D27" s="415">
        <v>5192</v>
      </c>
      <c r="E27" s="415">
        <v>7</v>
      </c>
      <c r="F27" s="415">
        <v>41</v>
      </c>
      <c r="G27" s="415">
        <v>9</v>
      </c>
      <c r="H27" s="415">
        <v>125</v>
      </c>
      <c r="I27" s="415"/>
      <c r="J27" s="415"/>
      <c r="K27" s="456"/>
      <c r="L27" s="457"/>
      <c r="M27" s="457"/>
      <c r="N27" s="413">
        <f t="shared" si="4"/>
        <v>1164</v>
      </c>
      <c r="O27" s="413">
        <f t="shared" si="5"/>
        <v>5358</v>
      </c>
    </row>
    <row r="28" ht="15.75" spans="1:15">
      <c r="A28" s="414" t="s">
        <v>53</v>
      </c>
      <c r="B28" s="416" t="s">
        <v>54</v>
      </c>
      <c r="C28" s="417">
        <v>176</v>
      </c>
      <c r="D28" s="417">
        <v>2341</v>
      </c>
      <c r="E28" s="414"/>
      <c r="F28" s="414"/>
      <c r="G28" s="414"/>
      <c r="H28" s="414"/>
      <c r="I28" s="414"/>
      <c r="J28" s="414"/>
      <c r="K28" s="458"/>
      <c r="L28" s="457"/>
      <c r="M28" s="457"/>
      <c r="N28" s="413">
        <f t="shared" si="4"/>
        <v>176</v>
      </c>
      <c r="O28" s="413">
        <f t="shared" si="5"/>
        <v>2341</v>
      </c>
    </row>
    <row r="29" ht="30" spans="1:15">
      <c r="A29" s="414" t="s">
        <v>55</v>
      </c>
      <c r="B29" s="418" t="s">
        <v>56</v>
      </c>
      <c r="C29" s="419">
        <v>83</v>
      </c>
      <c r="D29" s="419">
        <v>439</v>
      </c>
      <c r="E29" s="420"/>
      <c r="F29" s="420"/>
      <c r="G29" s="420"/>
      <c r="H29" s="420"/>
      <c r="I29" s="420"/>
      <c r="J29" s="420"/>
      <c r="K29" s="459"/>
      <c r="L29" s="457"/>
      <c r="M29" s="457"/>
      <c r="N29" s="413">
        <f t="shared" si="4"/>
        <v>83</v>
      </c>
      <c r="O29" s="413">
        <f t="shared" si="5"/>
        <v>439</v>
      </c>
    </row>
    <row r="30" ht="15.75" spans="1:15">
      <c r="A30" s="414" t="s">
        <v>57</v>
      </c>
      <c r="B30" s="421" t="s">
        <v>58</v>
      </c>
      <c r="C30" s="420">
        <v>42</v>
      </c>
      <c r="D30" s="420">
        <v>709</v>
      </c>
      <c r="E30" s="420"/>
      <c r="F30" s="420"/>
      <c r="G30" s="420"/>
      <c r="H30" s="420"/>
      <c r="I30" s="420"/>
      <c r="J30" s="420"/>
      <c r="K30" s="459"/>
      <c r="L30" s="457"/>
      <c r="M30" s="457"/>
      <c r="N30" s="413">
        <f t="shared" si="4"/>
        <v>42</v>
      </c>
      <c r="O30" s="413">
        <f t="shared" si="5"/>
        <v>709</v>
      </c>
    </row>
    <row r="31" ht="15.75" spans="1:15">
      <c r="A31" s="414" t="s">
        <v>59</v>
      </c>
      <c r="B31" s="422" t="s">
        <v>60</v>
      </c>
      <c r="C31" s="420">
        <v>123</v>
      </c>
      <c r="D31" s="420">
        <v>3072</v>
      </c>
      <c r="E31" s="420"/>
      <c r="F31" s="420"/>
      <c r="G31" s="420"/>
      <c r="H31" s="420"/>
      <c r="I31" s="420"/>
      <c r="J31" s="420"/>
      <c r="K31" s="459"/>
      <c r="L31" s="457"/>
      <c r="M31" s="457"/>
      <c r="N31" s="413">
        <f t="shared" si="4"/>
        <v>123</v>
      </c>
      <c r="O31" s="413">
        <f t="shared" si="5"/>
        <v>3072</v>
      </c>
    </row>
    <row r="32" ht="15.75" spans="1:15">
      <c r="A32" s="414" t="s">
        <v>61</v>
      </c>
      <c r="B32" s="422" t="s">
        <v>62</v>
      </c>
      <c r="C32" s="415">
        <v>6080</v>
      </c>
      <c r="D32" s="415">
        <v>11278</v>
      </c>
      <c r="E32" s="420"/>
      <c r="F32" s="420"/>
      <c r="G32" s="420"/>
      <c r="H32" s="420"/>
      <c r="I32" s="420"/>
      <c r="J32" s="420"/>
      <c r="K32" s="459"/>
      <c r="L32" s="457"/>
      <c r="M32" s="457"/>
      <c r="N32" s="413">
        <f t="shared" si="4"/>
        <v>6080</v>
      </c>
      <c r="O32" s="413">
        <f t="shared" si="5"/>
        <v>11278</v>
      </c>
    </row>
    <row r="33" ht="15.75" spans="1:15">
      <c r="A33" s="414" t="s">
        <v>63</v>
      </c>
      <c r="B33" s="408" t="s">
        <v>64</v>
      </c>
      <c r="C33" s="420">
        <v>53</v>
      </c>
      <c r="D33" s="420">
        <v>950</v>
      </c>
      <c r="E33" s="423"/>
      <c r="F33" s="423"/>
      <c r="G33" s="423"/>
      <c r="H33" s="423"/>
      <c r="I33" s="423"/>
      <c r="J33" s="423"/>
      <c r="K33" s="459"/>
      <c r="L33" s="457"/>
      <c r="M33" s="457"/>
      <c r="N33" s="413">
        <f t="shared" si="4"/>
        <v>53</v>
      </c>
      <c r="O33" s="413">
        <f t="shared" si="5"/>
        <v>950</v>
      </c>
    </row>
    <row r="34" ht="15.75" spans="1:15">
      <c r="A34" s="424">
        <v>3</v>
      </c>
      <c r="B34" s="425" t="s">
        <v>65</v>
      </c>
      <c r="C34" s="426">
        <f>C35+C38+C44</f>
        <v>7876</v>
      </c>
      <c r="D34" s="426">
        <f t="shared" ref="D34:M34" si="6">D35+D38+D44</f>
        <v>24556</v>
      </c>
      <c r="E34" s="426">
        <f t="shared" si="6"/>
        <v>7</v>
      </c>
      <c r="F34" s="426">
        <f t="shared" si="6"/>
        <v>41</v>
      </c>
      <c r="G34" s="426">
        <f t="shared" si="6"/>
        <v>9</v>
      </c>
      <c r="H34" s="426">
        <f t="shared" si="6"/>
        <v>125</v>
      </c>
      <c r="I34" s="426">
        <f t="shared" si="6"/>
        <v>0</v>
      </c>
      <c r="J34" s="426">
        <f t="shared" si="6"/>
        <v>0</v>
      </c>
      <c r="K34" s="448">
        <f t="shared" si="6"/>
        <v>0</v>
      </c>
      <c r="L34" s="404">
        <f t="shared" si="6"/>
        <v>0</v>
      </c>
      <c r="M34" s="404">
        <f t="shared" si="6"/>
        <v>0</v>
      </c>
      <c r="N34" s="404">
        <f t="shared" si="4"/>
        <v>7892</v>
      </c>
      <c r="O34" s="404">
        <f t="shared" si="5"/>
        <v>24722</v>
      </c>
    </row>
    <row r="35" ht="15.75" spans="1:15">
      <c r="A35" s="427" t="s">
        <v>66</v>
      </c>
      <c r="B35" s="428" t="s">
        <v>67</v>
      </c>
      <c r="C35" s="429">
        <f>C36+C37</f>
        <v>6718</v>
      </c>
      <c r="D35" s="429">
        <f t="shared" ref="D35:M35" si="7">D36+D37</f>
        <v>20512</v>
      </c>
      <c r="E35" s="429">
        <f t="shared" si="7"/>
        <v>3</v>
      </c>
      <c r="F35" s="429">
        <f t="shared" si="7"/>
        <v>11</v>
      </c>
      <c r="G35" s="429">
        <f t="shared" si="7"/>
        <v>6</v>
      </c>
      <c r="H35" s="429">
        <f t="shared" si="7"/>
        <v>122</v>
      </c>
      <c r="I35" s="429">
        <f t="shared" si="7"/>
        <v>0</v>
      </c>
      <c r="J35" s="429">
        <f t="shared" si="7"/>
        <v>0</v>
      </c>
      <c r="K35" s="460">
        <f t="shared" si="7"/>
        <v>0</v>
      </c>
      <c r="L35" s="429">
        <f t="shared" si="7"/>
        <v>0</v>
      </c>
      <c r="M35" s="429">
        <f t="shared" si="7"/>
        <v>0</v>
      </c>
      <c r="N35" s="404">
        <f t="shared" ref="N35:O51" si="8">C35+E35+G35+I35+K35+L35</f>
        <v>6727</v>
      </c>
      <c r="O35" s="404">
        <f t="shared" ref="O35:O59" si="9">D35+F35+H35+J35+M35</f>
        <v>20645</v>
      </c>
    </row>
    <row r="36" ht="15.75" spans="1:15">
      <c r="A36" s="386" t="s">
        <v>68</v>
      </c>
      <c r="B36" s="408" t="s">
        <v>69</v>
      </c>
      <c r="C36" s="420">
        <v>2794</v>
      </c>
      <c r="D36" s="420">
        <v>11927</v>
      </c>
      <c r="E36" s="420">
        <v>0</v>
      </c>
      <c r="F36" s="420">
        <v>0</v>
      </c>
      <c r="G36" s="420">
        <v>1</v>
      </c>
      <c r="H36" s="420">
        <v>3</v>
      </c>
      <c r="I36" s="420"/>
      <c r="J36" s="420"/>
      <c r="K36" s="461"/>
      <c r="L36" s="462"/>
      <c r="M36" s="462"/>
      <c r="N36" s="404">
        <f t="shared" si="8"/>
        <v>2795</v>
      </c>
      <c r="O36" s="404">
        <f t="shared" si="9"/>
        <v>11930</v>
      </c>
    </row>
    <row r="37" ht="15.75" spans="1:15">
      <c r="A37" s="386" t="s">
        <v>70</v>
      </c>
      <c r="B37" s="408" t="s">
        <v>71</v>
      </c>
      <c r="C37" s="420">
        <v>3924</v>
      </c>
      <c r="D37" s="420">
        <v>8585</v>
      </c>
      <c r="E37" s="420">
        <v>3</v>
      </c>
      <c r="F37" s="420">
        <v>11</v>
      </c>
      <c r="G37" s="420">
        <v>5</v>
      </c>
      <c r="H37" s="420">
        <v>119</v>
      </c>
      <c r="I37" s="420"/>
      <c r="J37" s="420"/>
      <c r="K37" s="461"/>
      <c r="L37" s="462"/>
      <c r="M37" s="462"/>
      <c r="N37" s="404">
        <f t="shared" si="8"/>
        <v>3932</v>
      </c>
      <c r="O37" s="404">
        <f t="shared" si="9"/>
        <v>8715</v>
      </c>
    </row>
    <row r="38" ht="15.75" spans="1:15">
      <c r="A38" s="427" t="s">
        <v>72</v>
      </c>
      <c r="B38" s="428" t="s">
        <v>73</v>
      </c>
      <c r="C38" s="429">
        <f>C39+C40+C41+C42+C43</f>
        <v>6</v>
      </c>
      <c r="D38" s="429">
        <f t="shared" ref="D38:M38" si="10">D39+D40+D41+D42+D43</f>
        <v>11</v>
      </c>
      <c r="E38" s="429">
        <f t="shared" si="10"/>
        <v>0</v>
      </c>
      <c r="F38" s="429">
        <f t="shared" si="10"/>
        <v>0</v>
      </c>
      <c r="G38" s="429">
        <f t="shared" si="10"/>
        <v>1</v>
      </c>
      <c r="H38" s="429">
        <f t="shared" si="10"/>
        <v>1</v>
      </c>
      <c r="I38" s="429">
        <f t="shared" si="10"/>
        <v>0</v>
      </c>
      <c r="J38" s="429">
        <f t="shared" si="10"/>
        <v>0</v>
      </c>
      <c r="K38" s="460">
        <f t="shared" si="10"/>
        <v>0</v>
      </c>
      <c r="L38" s="429">
        <f t="shared" si="10"/>
        <v>0</v>
      </c>
      <c r="M38" s="429">
        <f t="shared" si="10"/>
        <v>0</v>
      </c>
      <c r="N38" s="404">
        <f t="shared" si="8"/>
        <v>7</v>
      </c>
      <c r="O38" s="404">
        <f t="shared" si="9"/>
        <v>12</v>
      </c>
    </row>
    <row r="39" ht="15.75" spans="1:15">
      <c r="A39" s="386" t="s">
        <v>74</v>
      </c>
      <c r="B39" s="408" t="s">
        <v>75</v>
      </c>
      <c r="C39" s="420">
        <v>4</v>
      </c>
      <c r="D39" s="420">
        <v>9</v>
      </c>
      <c r="E39" s="420"/>
      <c r="F39" s="420"/>
      <c r="G39" s="420"/>
      <c r="H39" s="420"/>
      <c r="I39" s="420"/>
      <c r="J39" s="420"/>
      <c r="K39" s="461"/>
      <c r="L39" s="462"/>
      <c r="M39" s="462"/>
      <c r="N39" s="404">
        <f t="shared" si="8"/>
        <v>4</v>
      </c>
      <c r="O39" s="404">
        <f t="shared" si="9"/>
        <v>9</v>
      </c>
    </row>
    <row r="40" ht="15.75" spans="1:15">
      <c r="A40" s="386" t="s">
        <v>76</v>
      </c>
      <c r="B40" s="408" t="s">
        <v>77</v>
      </c>
      <c r="C40" s="420"/>
      <c r="D40" s="420"/>
      <c r="E40" s="420"/>
      <c r="F40" s="420"/>
      <c r="G40" s="420"/>
      <c r="H40" s="420"/>
      <c r="I40" s="420"/>
      <c r="J40" s="420"/>
      <c r="K40" s="461"/>
      <c r="L40" s="462"/>
      <c r="M40" s="462"/>
      <c r="N40" s="404">
        <f t="shared" si="8"/>
        <v>0</v>
      </c>
      <c r="O40" s="404">
        <f t="shared" si="9"/>
        <v>0</v>
      </c>
    </row>
    <row r="41" ht="15.75" spans="1:15">
      <c r="A41" s="386" t="s">
        <v>78</v>
      </c>
      <c r="B41" s="408" t="s">
        <v>79</v>
      </c>
      <c r="C41" s="420"/>
      <c r="D41" s="420"/>
      <c r="E41" s="420"/>
      <c r="F41" s="420"/>
      <c r="G41" s="420"/>
      <c r="H41" s="420"/>
      <c r="I41" s="420"/>
      <c r="J41" s="420"/>
      <c r="K41" s="461"/>
      <c r="L41" s="462"/>
      <c r="M41" s="462"/>
      <c r="N41" s="404">
        <f t="shared" si="8"/>
        <v>0</v>
      </c>
      <c r="O41" s="404">
        <f t="shared" si="9"/>
        <v>0</v>
      </c>
    </row>
    <row r="42" ht="15.75" spans="1:15">
      <c r="A42" s="386" t="s">
        <v>80</v>
      </c>
      <c r="B42" s="408" t="s">
        <v>81</v>
      </c>
      <c r="C42" s="420"/>
      <c r="D42" s="420"/>
      <c r="E42" s="420"/>
      <c r="F42" s="420"/>
      <c r="G42" s="420"/>
      <c r="H42" s="420"/>
      <c r="I42" s="420"/>
      <c r="J42" s="420"/>
      <c r="K42" s="461"/>
      <c r="L42" s="462"/>
      <c r="M42" s="462"/>
      <c r="N42" s="404">
        <f t="shared" si="8"/>
        <v>0</v>
      </c>
      <c r="O42" s="404">
        <f t="shared" si="9"/>
        <v>0</v>
      </c>
    </row>
    <row r="43" ht="15.75" spans="1:15">
      <c r="A43" s="386" t="s">
        <v>82</v>
      </c>
      <c r="B43" s="408" t="s">
        <v>83</v>
      </c>
      <c r="C43" s="420">
        <v>2</v>
      </c>
      <c r="D43" s="420">
        <v>2</v>
      </c>
      <c r="E43" s="420"/>
      <c r="F43" s="420"/>
      <c r="G43" s="420">
        <v>1</v>
      </c>
      <c r="H43" s="420">
        <v>1</v>
      </c>
      <c r="I43" s="420"/>
      <c r="J43" s="420"/>
      <c r="K43" s="461"/>
      <c r="L43" s="462"/>
      <c r="M43" s="462"/>
      <c r="N43" s="404">
        <f t="shared" si="8"/>
        <v>3</v>
      </c>
      <c r="O43" s="404">
        <f t="shared" si="9"/>
        <v>3</v>
      </c>
    </row>
    <row r="44" ht="15.75" spans="1:15">
      <c r="A44" s="427" t="s">
        <v>84</v>
      </c>
      <c r="B44" s="428" t="s">
        <v>85</v>
      </c>
      <c r="C44" s="430">
        <f>C45+C46+C47+C48+C49+C50+C51</f>
        <v>1152</v>
      </c>
      <c r="D44" s="430">
        <f t="shared" ref="D44:M44" si="11">D45+D46+D47+D48+D49+D50+D51</f>
        <v>4033</v>
      </c>
      <c r="E44" s="430">
        <f t="shared" si="11"/>
        <v>4</v>
      </c>
      <c r="F44" s="430">
        <f t="shared" si="11"/>
        <v>30</v>
      </c>
      <c r="G44" s="430">
        <f t="shared" si="11"/>
        <v>2</v>
      </c>
      <c r="H44" s="430">
        <f t="shared" si="11"/>
        <v>2</v>
      </c>
      <c r="I44" s="430">
        <f t="shared" si="11"/>
        <v>0</v>
      </c>
      <c r="J44" s="430">
        <f t="shared" si="11"/>
        <v>0</v>
      </c>
      <c r="K44" s="463">
        <f t="shared" si="11"/>
        <v>0</v>
      </c>
      <c r="L44" s="430">
        <f t="shared" si="11"/>
        <v>0</v>
      </c>
      <c r="M44" s="430">
        <f t="shared" si="11"/>
        <v>0</v>
      </c>
      <c r="N44" s="404">
        <f t="shared" si="8"/>
        <v>1158</v>
      </c>
      <c r="O44" s="404">
        <f t="shared" si="8"/>
        <v>4065</v>
      </c>
    </row>
    <row r="45" ht="15.75" spans="1:15">
      <c r="A45" s="386" t="s">
        <v>86</v>
      </c>
      <c r="B45" s="408" t="s">
        <v>87</v>
      </c>
      <c r="C45" s="420">
        <v>1131</v>
      </c>
      <c r="D45" s="420">
        <v>1937</v>
      </c>
      <c r="E45" s="420">
        <v>4</v>
      </c>
      <c r="F45" s="420">
        <v>30</v>
      </c>
      <c r="G45" s="420">
        <v>2</v>
      </c>
      <c r="H45" s="420">
        <v>2</v>
      </c>
      <c r="I45" s="420"/>
      <c r="J45" s="420"/>
      <c r="K45" s="461"/>
      <c r="L45" s="462"/>
      <c r="M45" s="462"/>
      <c r="N45" s="404">
        <f t="shared" si="8"/>
        <v>1137</v>
      </c>
      <c r="O45" s="404">
        <f t="shared" si="8"/>
        <v>1969</v>
      </c>
    </row>
    <row r="46" ht="15.75" spans="1:15">
      <c r="A46" s="386" t="s">
        <v>88</v>
      </c>
      <c r="B46" s="408" t="s">
        <v>89</v>
      </c>
      <c r="C46" s="420">
        <v>18</v>
      </c>
      <c r="D46" s="420">
        <v>2079</v>
      </c>
      <c r="E46" s="420"/>
      <c r="F46" s="420"/>
      <c r="G46" s="420"/>
      <c r="H46" s="420"/>
      <c r="I46" s="420"/>
      <c r="J46" s="420"/>
      <c r="K46" s="461"/>
      <c r="L46" s="462"/>
      <c r="M46" s="462"/>
      <c r="N46" s="404">
        <f t="shared" si="8"/>
        <v>18</v>
      </c>
      <c r="O46" s="404">
        <f t="shared" si="9"/>
        <v>2079</v>
      </c>
    </row>
    <row r="47" ht="15.75" spans="1:15">
      <c r="A47" s="386" t="s">
        <v>90</v>
      </c>
      <c r="B47" s="408" t="s">
        <v>91</v>
      </c>
      <c r="C47" s="420"/>
      <c r="D47" s="420"/>
      <c r="E47" s="420"/>
      <c r="F47" s="420"/>
      <c r="G47" s="420"/>
      <c r="H47" s="420"/>
      <c r="I47" s="420"/>
      <c r="J47" s="420"/>
      <c r="K47" s="461"/>
      <c r="L47" s="462"/>
      <c r="M47" s="462"/>
      <c r="N47" s="404">
        <f t="shared" si="8"/>
        <v>0</v>
      </c>
      <c r="O47" s="404">
        <f t="shared" si="9"/>
        <v>0</v>
      </c>
    </row>
    <row r="48" ht="15.75" spans="1:15">
      <c r="A48" s="386" t="s">
        <v>92</v>
      </c>
      <c r="B48" s="408" t="s">
        <v>93</v>
      </c>
      <c r="C48" s="420">
        <v>2</v>
      </c>
      <c r="D48" s="420">
        <v>15</v>
      </c>
      <c r="E48" s="420"/>
      <c r="F48" s="420"/>
      <c r="G48" s="420"/>
      <c r="H48" s="420"/>
      <c r="I48" s="420"/>
      <c r="J48" s="420"/>
      <c r="K48" s="461"/>
      <c r="L48" s="462"/>
      <c r="M48" s="462"/>
      <c r="N48" s="404">
        <f t="shared" si="8"/>
        <v>2</v>
      </c>
      <c r="O48" s="404">
        <f t="shared" si="9"/>
        <v>15</v>
      </c>
    </row>
    <row r="49" ht="15.75" spans="1:15">
      <c r="A49" s="386" t="s">
        <v>94</v>
      </c>
      <c r="B49" s="408" t="s">
        <v>95</v>
      </c>
      <c r="C49" s="420"/>
      <c r="D49" s="420"/>
      <c r="E49" s="420"/>
      <c r="F49" s="420"/>
      <c r="G49" s="420"/>
      <c r="H49" s="420"/>
      <c r="I49" s="420"/>
      <c r="J49" s="420"/>
      <c r="K49" s="461"/>
      <c r="L49" s="462"/>
      <c r="M49" s="462"/>
      <c r="N49" s="404">
        <f t="shared" si="8"/>
        <v>0</v>
      </c>
      <c r="O49" s="404">
        <f t="shared" si="9"/>
        <v>0</v>
      </c>
    </row>
    <row r="50" ht="15.75" spans="1:15">
      <c r="A50" s="386" t="s">
        <v>96</v>
      </c>
      <c r="B50" s="408" t="s">
        <v>97</v>
      </c>
      <c r="C50" s="420"/>
      <c r="D50" s="420"/>
      <c r="E50" s="420"/>
      <c r="F50" s="420"/>
      <c r="G50" s="420"/>
      <c r="H50" s="420"/>
      <c r="I50" s="420"/>
      <c r="J50" s="420"/>
      <c r="K50" s="461"/>
      <c r="L50" s="462"/>
      <c r="M50" s="462"/>
      <c r="N50" s="404">
        <f t="shared" si="8"/>
        <v>0</v>
      </c>
      <c r="O50" s="404">
        <f t="shared" si="9"/>
        <v>0</v>
      </c>
    </row>
    <row r="51" ht="15.75" spans="1:15">
      <c r="A51" s="386" t="s">
        <v>98</v>
      </c>
      <c r="B51" s="408" t="s">
        <v>99</v>
      </c>
      <c r="C51" s="420">
        <v>1</v>
      </c>
      <c r="D51" s="420">
        <v>2</v>
      </c>
      <c r="E51" s="420"/>
      <c r="F51" s="420"/>
      <c r="G51" s="420"/>
      <c r="H51" s="420"/>
      <c r="I51" s="420"/>
      <c r="J51" s="420"/>
      <c r="K51" s="461"/>
      <c r="L51" s="462"/>
      <c r="M51" s="462"/>
      <c r="N51" s="404">
        <f t="shared" si="8"/>
        <v>1</v>
      </c>
      <c r="O51" s="404">
        <f t="shared" si="9"/>
        <v>2</v>
      </c>
    </row>
    <row r="52" ht="28.5" spans="1:15">
      <c r="A52" s="431">
        <v>4</v>
      </c>
      <c r="B52" s="432" t="s">
        <v>100</v>
      </c>
      <c r="C52" s="433">
        <f>C54+C55+C58+C59</f>
        <v>387</v>
      </c>
      <c r="D52" s="433">
        <f t="shared" ref="D52:M52" si="12">D54+D55+D58+D59</f>
        <v>628</v>
      </c>
      <c r="E52" s="433">
        <f t="shared" si="12"/>
        <v>0</v>
      </c>
      <c r="F52" s="433">
        <f t="shared" si="12"/>
        <v>0</v>
      </c>
      <c r="G52" s="433">
        <f t="shared" si="12"/>
        <v>0</v>
      </c>
      <c r="H52" s="433">
        <f t="shared" si="12"/>
        <v>0</v>
      </c>
      <c r="I52" s="433">
        <f t="shared" si="12"/>
        <v>0</v>
      </c>
      <c r="J52" s="433">
        <f t="shared" si="12"/>
        <v>0</v>
      </c>
      <c r="K52" s="464">
        <f t="shared" si="12"/>
        <v>0</v>
      </c>
      <c r="L52" s="433">
        <f t="shared" si="12"/>
        <v>0</v>
      </c>
      <c r="M52" s="433">
        <f t="shared" si="12"/>
        <v>0</v>
      </c>
      <c r="N52" s="433">
        <f t="shared" ref="N52:N59" si="13">C52+E52+G52+I52+K52+L52</f>
        <v>387</v>
      </c>
      <c r="O52" s="465">
        <f t="shared" si="9"/>
        <v>628</v>
      </c>
    </row>
    <row r="53" ht="15.75" spans="1:15">
      <c r="A53" s="434"/>
      <c r="B53" s="422" t="s">
        <v>30</v>
      </c>
      <c r="C53" s="435"/>
      <c r="D53" s="435"/>
      <c r="E53" s="435"/>
      <c r="F53" s="435"/>
      <c r="G53" s="435"/>
      <c r="H53" s="435"/>
      <c r="I53" s="435"/>
      <c r="J53" s="435"/>
      <c r="K53" s="466"/>
      <c r="L53" s="467"/>
      <c r="M53" s="467"/>
      <c r="N53" s="433"/>
      <c r="O53" s="433"/>
    </row>
    <row r="54" ht="15.75" spans="1:15">
      <c r="A54" s="436" t="s">
        <v>101</v>
      </c>
      <c r="B54" s="422" t="s">
        <v>102</v>
      </c>
      <c r="C54" s="435"/>
      <c r="D54" s="435"/>
      <c r="E54" s="435"/>
      <c r="F54" s="435"/>
      <c r="G54" s="435"/>
      <c r="H54" s="435"/>
      <c r="I54" s="435"/>
      <c r="J54" s="435"/>
      <c r="K54" s="466"/>
      <c r="L54" s="467"/>
      <c r="M54" s="467"/>
      <c r="N54" s="433">
        <f t="shared" si="13"/>
        <v>0</v>
      </c>
      <c r="O54" s="433">
        <f t="shared" si="9"/>
        <v>0</v>
      </c>
    </row>
    <row r="55" ht="15.75" spans="1:15">
      <c r="A55" s="436" t="s">
        <v>103</v>
      </c>
      <c r="B55" s="437" t="s">
        <v>104</v>
      </c>
      <c r="C55" s="433">
        <f t="shared" ref="C55:J55" si="14">C56+C57</f>
        <v>83</v>
      </c>
      <c r="D55" s="433">
        <f t="shared" si="14"/>
        <v>128</v>
      </c>
      <c r="E55" s="433">
        <f t="shared" si="14"/>
        <v>0</v>
      </c>
      <c r="F55" s="433">
        <f t="shared" si="14"/>
        <v>0</v>
      </c>
      <c r="G55" s="433">
        <f t="shared" si="14"/>
        <v>0</v>
      </c>
      <c r="H55" s="433">
        <f t="shared" si="14"/>
        <v>0</v>
      </c>
      <c r="I55" s="433">
        <f t="shared" si="14"/>
        <v>0</v>
      </c>
      <c r="J55" s="433">
        <f t="shared" si="14"/>
        <v>0</v>
      </c>
      <c r="K55" s="464"/>
      <c r="L55" s="433"/>
      <c r="M55" s="433"/>
      <c r="N55" s="433">
        <f t="shared" si="13"/>
        <v>83</v>
      </c>
      <c r="O55" s="433">
        <f t="shared" si="9"/>
        <v>128</v>
      </c>
    </row>
    <row r="56" ht="15.75" spans="1:15">
      <c r="A56" s="436" t="s">
        <v>105</v>
      </c>
      <c r="B56" s="421" t="s">
        <v>106</v>
      </c>
      <c r="C56" s="438">
        <v>60</v>
      </c>
      <c r="D56" s="438">
        <v>105</v>
      </c>
      <c r="E56" s="435">
        <v>0</v>
      </c>
      <c r="F56" s="435">
        <v>0</v>
      </c>
      <c r="G56" s="435"/>
      <c r="H56" s="435"/>
      <c r="I56" s="435"/>
      <c r="J56" s="435"/>
      <c r="K56" s="468"/>
      <c r="L56" s="467"/>
      <c r="M56" s="467"/>
      <c r="N56" s="433">
        <f t="shared" si="13"/>
        <v>60</v>
      </c>
      <c r="O56" s="433">
        <f t="shared" si="9"/>
        <v>105</v>
      </c>
    </row>
    <row r="57" ht="15.75" spans="1:15">
      <c r="A57" s="436" t="s">
        <v>107</v>
      </c>
      <c r="B57" s="421" t="s">
        <v>108</v>
      </c>
      <c r="C57" s="438">
        <v>23</v>
      </c>
      <c r="D57" s="438">
        <v>23</v>
      </c>
      <c r="E57" s="435"/>
      <c r="F57" s="439"/>
      <c r="G57" s="435"/>
      <c r="H57" s="435"/>
      <c r="I57" s="469"/>
      <c r="J57" s="435"/>
      <c r="K57" s="468"/>
      <c r="L57" s="467"/>
      <c r="M57" s="467"/>
      <c r="N57" s="433">
        <f t="shared" si="13"/>
        <v>23</v>
      </c>
      <c r="O57" s="433">
        <f t="shared" si="9"/>
        <v>23</v>
      </c>
    </row>
    <row r="58" ht="15.75" spans="1:15">
      <c r="A58" s="436" t="s">
        <v>109</v>
      </c>
      <c r="B58" s="422" t="s">
        <v>110</v>
      </c>
      <c r="C58" s="438">
        <v>304</v>
      </c>
      <c r="D58" s="438">
        <v>500</v>
      </c>
      <c r="E58" s="435"/>
      <c r="F58" s="439"/>
      <c r="G58" s="440"/>
      <c r="H58" s="440"/>
      <c r="I58" s="469"/>
      <c r="J58" s="435"/>
      <c r="K58" s="468"/>
      <c r="L58" s="467"/>
      <c r="M58" s="467"/>
      <c r="N58" s="433">
        <f t="shared" si="13"/>
        <v>304</v>
      </c>
      <c r="O58" s="433">
        <f t="shared" si="9"/>
        <v>500</v>
      </c>
    </row>
    <row r="59" ht="15.75" spans="1:15">
      <c r="A59" s="436" t="s">
        <v>111</v>
      </c>
      <c r="B59" s="434" t="s">
        <v>112</v>
      </c>
      <c r="C59" s="441"/>
      <c r="D59" s="441"/>
      <c r="E59" s="441"/>
      <c r="F59" s="442"/>
      <c r="G59" s="441"/>
      <c r="H59" s="441"/>
      <c r="I59" s="470"/>
      <c r="J59" s="441"/>
      <c r="K59" s="471"/>
      <c r="L59" s="472"/>
      <c r="M59" s="472"/>
      <c r="N59" s="433">
        <f t="shared" si="13"/>
        <v>0</v>
      </c>
      <c r="O59" s="433">
        <f t="shared" si="9"/>
        <v>0</v>
      </c>
    </row>
    <row r="61" ht="18.75" customHeight="1"/>
    <row r="63" ht="20.25" spans="2:16">
      <c r="B63" s="139" t="s">
        <v>113</v>
      </c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</row>
    <row r="64" ht="47.25" customHeight="1"/>
    <row r="65" customHeight="1"/>
    <row r="66" customHeight="1"/>
    <row r="67" customHeight="1"/>
    <row r="68" customHeight="1"/>
    <row r="69" customHeight="1"/>
    <row r="119" ht="18.75" customHeight="1"/>
    <row r="122" ht="42.75" customHeight="1"/>
    <row r="123" customHeight="1"/>
    <row r="124" customHeight="1"/>
    <row r="125" customHeight="1"/>
    <row r="126" customHeight="1"/>
    <row r="127" customHeight="1"/>
    <row r="177" ht="18.75" customHeight="1"/>
    <row r="180" ht="35.25" customHeight="1"/>
    <row r="181" customHeight="1"/>
    <row r="182" customHeight="1"/>
    <row r="183" customHeight="1"/>
    <row r="184" customHeight="1"/>
    <row r="185" customHeight="1"/>
    <row r="235" ht="18.75" customHeight="1"/>
    <row r="238" ht="39.75" customHeight="1"/>
    <row r="239" ht="15.75" customHeight="1"/>
    <row r="240" ht="15.75" customHeight="1"/>
    <row r="241" customHeight="1"/>
    <row r="242" customHeight="1"/>
    <row r="293" ht="18.75" customHeight="1"/>
    <row r="296" ht="42.75" customHeight="1"/>
    <row r="297" customHeight="1"/>
    <row r="298" customHeight="1"/>
    <row r="301" customHeight="1"/>
    <row r="351" ht="18.75" customHeight="1"/>
    <row r="354" ht="42.75" customHeight="1"/>
    <row r="355" customHeight="1"/>
    <row r="356" customHeight="1"/>
    <row r="409" ht="18.75" customHeight="1"/>
    <row r="412" ht="34.5" customHeight="1"/>
    <row r="413" customHeight="1"/>
    <row r="414" customHeight="1"/>
    <row r="417" customHeight="1"/>
    <row r="467" ht="18.75" customHeight="1"/>
    <row r="470" ht="42" customHeight="1"/>
    <row r="471" customHeight="1"/>
    <row r="472" customHeight="1"/>
    <row r="475" customHeight="1"/>
    <row r="528" ht="21.75" customHeight="1"/>
    <row r="533" customHeight="1"/>
    <row r="586" ht="47.25" customHeight="1"/>
    <row r="591" customHeight="1"/>
    <row r="644" ht="48" customHeight="1"/>
    <row r="649" customHeight="1"/>
    <row r="702" ht="47.25" customHeight="1"/>
    <row r="707" customHeight="1"/>
  </sheetData>
  <mergeCells count="25">
    <mergeCell ref="A3:O3"/>
    <mergeCell ref="N5:O5"/>
    <mergeCell ref="I6:K6"/>
    <mergeCell ref="I7:J7"/>
    <mergeCell ref="B63:P63"/>
    <mergeCell ref="A6:A10"/>
    <mergeCell ref="B6:B10"/>
    <mergeCell ref="C8:C10"/>
    <mergeCell ref="D8:D10"/>
    <mergeCell ref="E8:E10"/>
    <mergeCell ref="F8:F10"/>
    <mergeCell ref="G8:G10"/>
    <mergeCell ref="H8:H10"/>
    <mergeCell ref="I8:I10"/>
    <mergeCell ref="J8:J10"/>
    <mergeCell ref="K7:K10"/>
    <mergeCell ref="L8:L10"/>
    <mergeCell ref="M8:M10"/>
    <mergeCell ref="N8:N10"/>
    <mergeCell ref="O8:O10"/>
    <mergeCell ref="C6:D7"/>
    <mergeCell ref="E6:F7"/>
    <mergeCell ref="G6:H7"/>
    <mergeCell ref="L6:M7"/>
    <mergeCell ref="N6:O7"/>
  </mergeCells>
  <pageMargins left="1.18110236220472" right="0.393700787401575" top="0.393700787401575" bottom="0.393700787401575" header="0.31496062992126" footer="0.31496062992126"/>
  <pageSetup paperSize="9" scale="5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30"/>
  <sheetViews>
    <sheetView zoomScale="60" zoomScaleNormal="60" workbookViewId="0">
      <selection activeCell="A4" sqref="A4:Q4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3" ht="39.75" customHeight="1" spans="1:17">
      <c r="A3" s="2" t="s">
        <v>429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0.25" spans="1:17">
      <c r="A4" s="2" t="s">
        <v>430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5.75" spans="17:17">
      <c r="Q5" s="140" t="s">
        <v>431</v>
      </c>
    </row>
    <row r="6" ht="15.75" spans="1:17">
      <c r="A6" s="104" t="s">
        <v>116</v>
      </c>
      <c r="B6" s="104" t="s">
        <v>432</v>
      </c>
      <c r="C6" s="104" t="s">
        <v>433</v>
      </c>
      <c r="D6" s="104"/>
      <c r="E6" s="104" t="s">
        <v>434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ht="15.75" spans="1:17">
      <c r="A7" s="104"/>
      <c r="B7" s="104"/>
      <c r="C7" s="104" t="s">
        <v>435</v>
      </c>
      <c r="D7" s="104" t="s">
        <v>436</v>
      </c>
      <c r="E7" s="105" t="s">
        <v>437</v>
      </c>
      <c r="F7" s="105"/>
      <c r="G7" s="105" t="s">
        <v>438</v>
      </c>
      <c r="H7" s="105"/>
      <c r="I7" s="104" t="s">
        <v>439</v>
      </c>
      <c r="J7" s="104"/>
      <c r="K7" s="105" t="s">
        <v>440</v>
      </c>
      <c r="L7" s="105"/>
      <c r="M7" s="105" t="s">
        <v>441</v>
      </c>
      <c r="N7" s="105"/>
      <c r="O7" s="105"/>
      <c r="P7" s="105"/>
      <c r="Q7" s="105"/>
    </row>
    <row r="8" ht="31.5" spans="1:17">
      <c r="A8" s="104"/>
      <c r="B8" s="104"/>
      <c r="C8" s="104"/>
      <c r="D8" s="104"/>
      <c r="E8" s="104" t="s">
        <v>442</v>
      </c>
      <c r="F8" s="104" t="s">
        <v>443</v>
      </c>
      <c r="G8" s="104" t="s">
        <v>442</v>
      </c>
      <c r="H8" s="104" t="s">
        <v>443</v>
      </c>
      <c r="I8" s="104" t="s">
        <v>442</v>
      </c>
      <c r="J8" s="104" t="s">
        <v>443</v>
      </c>
      <c r="K8" s="104" t="s">
        <v>442</v>
      </c>
      <c r="L8" s="104" t="s">
        <v>443</v>
      </c>
      <c r="M8" s="104" t="s">
        <v>442</v>
      </c>
      <c r="N8" s="104" t="s">
        <v>443</v>
      </c>
      <c r="O8" s="104" t="s">
        <v>444</v>
      </c>
      <c r="P8" s="104" t="s">
        <v>445</v>
      </c>
      <c r="Q8" s="104" t="s">
        <v>446</v>
      </c>
    </row>
    <row r="9" ht="15.75" spans="1:17">
      <c r="A9" s="121" t="s">
        <v>137</v>
      </c>
      <c r="B9" s="121" t="s">
        <v>15</v>
      </c>
      <c r="C9" s="121" t="s">
        <v>16</v>
      </c>
      <c r="D9" s="121" t="s">
        <v>17</v>
      </c>
      <c r="E9" s="121" t="s">
        <v>18</v>
      </c>
      <c r="F9" s="121" t="s">
        <v>19</v>
      </c>
      <c r="G9" s="121" t="s">
        <v>20</v>
      </c>
      <c r="H9" s="121" t="s">
        <v>21</v>
      </c>
      <c r="I9" s="121" t="s">
        <v>22</v>
      </c>
      <c r="J9" s="121" t="s">
        <v>23</v>
      </c>
      <c r="K9" s="121" t="s">
        <v>24</v>
      </c>
      <c r="L9" s="121" t="s">
        <v>25</v>
      </c>
      <c r="M9" s="121" t="s">
        <v>26</v>
      </c>
      <c r="N9" s="121" t="s">
        <v>27</v>
      </c>
      <c r="O9" s="121" t="s">
        <v>28</v>
      </c>
      <c r="P9" s="121" t="s">
        <v>138</v>
      </c>
      <c r="Q9" s="121" t="s">
        <v>139</v>
      </c>
    </row>
    <row r="10" ht="31.5" spans="1:17">
      <c r="A10" s="127">
        <v>4</v>
      </c>
      <c r="B10" s="128" t="s">
        <v>447</v>
      </c>
      <c r="C10" s="129">
        <v>2243</v>
      </c>
      <c r="D10" s="129">
        <v>9933</v>
      </c>
      <c r="E10" s="130" t="s">
        <v>448</v>
      </c>
      <c r="F10" s="131">
        <v>945</v>
      </c>
      <c r="G10" s="132" t="s">
        <v>449</v>
      </c>
      <c r="H10" s="131">
        <v>1880</v>
      </c>
      <c r="I10" s="130" t="s">
        <v>450</v>
      </c>
      <c r="J10" s="131">
        <v>750</v>
      </c>
      <c r="K10" s="130" t="s">
        <v>451</v>
      </c>
      <c r="L10" s="131">
        <v>20</v>
      </c>
      <c r="M10" s="130" t="s">
        <v>452</v>
      </c>
      <c r="N10" s="131">
        <v>1617</v>
      </c>
      <c r="O10" s="131">
        <v>0</v>
      </c>
      <c r="P10" s="131">
        <v>42</v>
      </c>
      <c r="Q10" s="131">
        <v>12</v>
      </c>
    </row>
    <row r="11" ht="15.75" spans="1:17">
      <c r="A11" s="127"/>
      <c r="B11" s="133"/>
      <c r="C11" s="134"/>
      <c r="D11" s="134"/>
      <c r="E11" s="135"/>
      <c r="F11" s="131"/>
      <c r="G11" s="135"/>
      <c r="H11" s="131"/>
      <c r="I11" s="135"/>
      <c r="J11" s="131"/>
      <c r="K11" s="131"/>
      <c r="L11" s="131"/>
      <c r="M11" s="130" t="s">
        <v>453</v>
      </c>
      <c r="N11" s="131">
        <v>6200</v>
      </c>
      <c r="O11" s="131">
        <v>0</v>
      </c>
      <c r="P11" s="131"/>
      <c r="Q11" s="131"/>
    </row>
    <row r="12" ht="15.75" spans="1:17">
      <c r="A12" s="127"/>
      <c r="B12" s="133"/>
      <c r="C12" s="134"/>
      <c r="D12" s="134"/>
      <c r="E12" s="131"/>
      <c r="F12" s="131"/>
      <c r="G12" s="131"/>
      <c r="H12" s="131"/>
      <c r="I12" s="131"/>
      <c r="J12" s="131"/>
      <c r="K12" s="131"/>
      <c r="L12" s="131"/>
      <c r="M12" s="130" t="s">
        <v>454</v>
      </c>
      <c r="N12" s="131">
        <v>305</v>
      </c>
      <c r="O12" s="131">
        <v>0</v>
      </c>
      <c r="P12" s="131"/>
      <c r="Q12" s="131"/>
    </row>
    <row r="13" ht="15.75" spans="1:17">
      <c r="A13" s="127"/>
      <c r="B13" s="136"/>
      <c r="C13" s="137"/>
      <c r="D13" s="137"/>
      <c r="E13" s="131"/>
      <c r="F13" s="131"/>
      <c r="G13" s="131"/>
      <c r="H13" s="131"/>
      <c r="I13" s="131"/>
      <c r="J13" s="131"/>
      <c r="K13" s="131"/>
      <c r="L13" s="131"/>
      <c r="M13" s="132" t="s">
        <v>455</v>
      </c>
      <c r="N13" s="131">
        <v>300</v>
      </c>
      <c r="O13" s="131">
        <v>0</v>
      </c>
      <c r="P13" s="131"/>
      <c r="Q13" s="131"/>
    </row>
    <row r="14" spans="1:17">
      <c r="A14" s="66"/>
      <c r="B14" s="124" t="s">
        <v>456</v>
      </c>
      <c r="C14" s="124">
        <f>SUM(C10:C13)</f>
        <v>2243</v>
      </c>
      <c r="D14" s="124">
        <f>SUM(D10:D13)</f>
        <v>9933</v>
      </c>
      <c r="E14" s="138" t="s">
        <v>180</v>
      </c>
      <c r="F14" s="124">
        <f>SUM(F10:F13)</f>
        <v>945</v>
      </c>
      <c r="G14" s="138" t="s">
        <v>180</v>
      </c>
      <c r="H14" s="124">
        <f>SUM(H10:H13)</f>
        <v>1880</v>
      </c>
      <c r="I14" s="138" t="s">
        <v>180</v>
      </c>
      <c r="J14" s="124">
        <f>SUM(J10:J13)</f>
        <v>750</v>
      </c>
      <c r="K14" s="138" t="s">
        <v>180</v>
      </c>
      <c r="L14" s="124">
        <f>SUM(L10:L13)</f>
        <v>20</v>
      </c>
      <c r="M14" s="138" t="s">
        <v>180</v>
      </c>
      <c r="N14" s="124">
        <f>SUM(N10:N13)</f>
        <v>8422</v>
      </c>
      <c r="O14" s="124">
        <f>SUM(O10:O13)</f>
        <v>0</v>
      </c>
      <c r="P14" s="124">
        <f>SUM(P10:P13)</f>
        <v>42</v>
      </c>
      <c r="Q14" s="124">
        <f>SUM(Q10:Q13)</f>
        <v>12</v>
      </c>
    </row>
    <row r="16" s="126" customFormat="1" ht="47.25" customHeight="1" spans="1:17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="126" customFormat="1" spans="1:1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="126" customFormat="1" ht="18.75" spans="1:17">
      <c r="A18"/>
      <c r="B18" s="24" t="s">
        <v>457</v>
      </c>
      <c r="C18" s="24"/>
      <c r="D18" s="24"/>
      <c r="E18" s="24"/>
      <c r="F18" s="24"/>
      <c r="G18"/>
      <c r="H18"/>
      <c r="I18"/>
      <c r="J18"/>
      <c r="K18"/>
      <c r="L18"/>
      <c r="M18"/>
      <c r="N18"/>
      <c r="O18"/>
      <c r="P18"/>
      <c r="Q18"/>
    </row>
    <row r="19" s="126" customFormat="1" ht="20.25" spans="1:17">
      <c r="A1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/>
      <c r="Q19"/>
    </row>
    <row r="20" s="126" customFormat="1" spans="1:1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="126" customFormat="1" spans="1:1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ht="63" customHeight="1"/>
    <row r="23" ht="30" customHeight="1"/>
    <row r="24" customHeight="1"/>
    <row r="30" customHeight="1"/>
  </sheetData>
  <mergeCells count="18">
    <mergeCell ref="A3:Q3"/>
    <mergeCell ref="A4:Q4"/>
    <mergeCell ref="C6:D6"/>
    <mergeCell ref="E6:Q6"/>
    <mergeCell ref="E7:F7"/>
    <mergeCell ref="G7:H7"/>
    <mergeCell ref="I7:J7"/>
    <mergeCell ref="K7:L7"/>
    <mergeCell ref="M7:Q7"/>
    <mergeCell ref="B19:O19"/>
    <mergeCell ref="A6:A8"/>
    <mergeCell ref="A10:A13"/>
    <mergeCell ref="B6:B8"/>
    <mergeCell ref="B10:B13"/>
    <mergeCell ref="C7:C8"/>
    <mergeCell ref="C10:C13"/>
    <mergeCell ref="D7:D8"/>
    <mergeCell ref="D10:D13"/>
  </mergeCells>
  <hyperlinks>
    <hyperlink ref="E10" r:id="rId1" display="https://www.facebook.com/profile.php?id=100074738524848"/>
    <hyperlink ref="M12" r:id="rId2" display="https://t.me/Axborotkutubxonaquiztest "/>
    <hyperlink ref="I10" r:id="rId3" display="https://www.instagram.com/dustlikakm.zn.uz/"/>
    <hyperlink ref="M10" r:id="rId4" display="https://t.me/Axborotkutubxonamarkazikanali "/>
    <hyperlink ref="M11" r:id="rId5" display="https://t.me/onlinesearchbook "/>
    <hyperlink ref="M13" r:id="rId6" display="https://t.me/Dostlikbilimdonlari"/>
    <hyperlink ref="G10" r:id="rId7" display="https://youtube.com/channel/UCkGk0GhqpjUJ4hvIpzauQGg "/>
  </hyperlinks>
  <pageMargins left="0.7" right="0.7" top="0.75" bottom="0.75" header="0.3" footer="0.3"/>
  <pageSetup paperSize="9" scale="4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view="pageBreakPreview" zoomScale="60" zoomScaleNormal="100" topLeftCell="A6" workbookViewId="0">
      <selection activeCell="H9" sqref="H9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8.8571428571429" customWidth="1"/>
    <col min="5" max="5" width="15.4285714285714" customWidth="1"/>
    <col min="6" max="6" width="38.1428571428571" customWidth="1"/>
  </cols>
  <sheetData>
    <row r="1" spans="4:6">
      <c r="D1" s="116"/>
      <c r="E1" s="116"/>
      <c r="F1" s="116"/>
    </row>
    <row r="3" spans="6:6">
      <c r="F3" s="117"/>
    </row>
    <row r="5" ht="41.25" customHeight="1"/>
    <row r="7" ht="35.25" customHeight="1" spans="1:6">
      <c r="A7" s="118"/>
      <c r="B7" s="53" t="s">
        <v>458</v>
      </c>
      <c r="C7" s="53"/>
      <c r="D7" s="53"/>
      <c r="E7" s="53"/>
      <c r="F7" s="53"/>
    </row>
    <row r="8" spans="1:6">
      <c r="A8" s="118"/>
      <c r="B8" s="118"/>
      <c r="C8" s="118"/>
      <c r="D8" s="118"/>
      <c r="E8" s="118"/>
      <c r="F8" s="118"/>
    </row>
    <row r="9" ht="15.75" spans="1:6">
      <c r="A9" s="119"/>
      <c r="B9" s="119"/>
      <c r="C9" s="119"/>
      <c r="D9" s="119"/>
      <c r="E9" s="119"/>
      <c r="F9" s="113" t="s">
        <v>459</v>
      </c>
    </row>
    <row r="10" ht="15.75" spans="1:6">
      <c r="A10" s="105" t="s">
        <v>116</v>
      </c>
      <c r="B10" s="105" t="s">
        <v>460</v>
      </c>
      <c r="C10" s="120" t="s">
        <v>461</v>
      </c>
      <c r="D10" s="120"/>
      <c r="E10" s="120"/>
      <c r="F10" s="120"/>
    </row>
    <row r="11" ht="63" spans="1:6">
      <c r="A11" s="105"/>
      <c r="B11" s="105"/>
      <c r="C11" s="104" t="s">
        <v>462</v>
      </c>
      <c r="D11" s="104" t="s">
        <v>463</v>
      </c>
      <c r="E11" s="104" t="s">
        <v>464</v>
      </c>
      <c r="F11" s="104" t="s">
        <v>465</v>
      </c>
    </row>
    <row r="12" ht="15.75" spans="1:6">
      <c r="A12" s="121" t="s">
        <v>137</v>
      </c>
      <c r="B12" s="121" t="s">
        <v>15</v>
      </c>
      <c r="C12" s="122" t="s">
        <v>16</v>
      </c>
      <c r="D12" s="122" t="s">
        <v>17</v>
      </c>
      <c r="E12" s="122" t="s">
        <v>18</v>
      </c>
      <c r="F12" s="122" t="s">
        <v>19</v>
      </c>
    </row>
    <row r="13" ht="15.75" spans="1:6">
      <c r="A13" s="18">
        <v>1</v>
      </c>
      <c r="B13" s="18" t="s">
        <v>4</v>
      </c>
      <c r="C13" s="21">
        <v>23936</v>
      </c>
      <c r="D13" s="21">
        <v>4495</v>
      </c>
      <c r="E13" s="21">
        <v>0</v>
      </c>
      <c r="F13" s="21">
        <v>0</v>
      </c>
    </row>
    <row r="14" ht="15.75" spans="1:6">
      <c r="A14" s="18">
        <v>2</v>
      </c>
      <c r="B14" s="18" t="s">
        <v>5</v>
      </c>
      <c r="C14" s="21">
        <v>33</v>
      </c>
      <c r="D14" s="21">
        <v>33</v>
      </c>
      <c r="E14" s="21">
        <v>0</v>
      </c>
      <c r="F14" s="21">
        <v>0</v>
      </c>
    </row>
    <row r="15" ht="15.75" spans="1:6">
      <c r="A15" s="18">
        <v>3</v>
      </c>
      <c r="B15" s="18" t="s">
        <v>6</v>
      </c>
      <c r="C15" s="21">
        <v>125</v>
      </c>
      <c r="D15" s="21">
        <v>125</v>
      </c>
      <c r="E15" s="21">
        <v>0</v>
      </c>
      <c r="F15" s="21">
        <v>0</v>
      </c>
    </row>
    <row r="16" ht="15.75" spans="1:6">
      <c r="A16" s="18">
        <v>4</v>
      </c>
      <c r="B16" s="18" t="s">
        <v>466</v>
      </c>
      <c r="C16" s="21">
        <v>0</v>
      </c>
      <c r="D16" s="21">
        <v>0</v>
      </c>
      <c r="E16" s="21">
        <v>0</v>
      </c>
      <c r="F16" s="21">
        <v>0</v>
      </c>
    </row>
    <row r="17" ht="15.75" spans="1:6">
      <c r="A17" s="18">
        <v>5</v>
      </c>
      <c r="B17" s="18" t="s">
        <v>8</v>
      </c>
      <c r="C17" s="123">
        <v>0</v>
      </c>
      <c r="D17" s="123">
        <v>0</v>
      </c>
      <c r="E17" s="21">
        <v>0</v>
      </c>
      <c r="F17" s="21">
        <v>0</v>
      </c>
    </row>
    <row r="18" ht="15.75" spans="1:6">
      <c r="A18" s="124" t="s">
        <v>467</v>
      </c>
      <c r="B18" s="124"/>
      <c r="C18" s="125">
        <f>C13+C14+C15+C16+C17</f>
        <v>24094</v>
      </c>
      <c r="D18" s="125">
        <f>D13+D14+D15+D16+D17</f>
        <v>4653</v>
      </c>
      <c r="E18" s="125">
        <f>E13+E14+E15+E16+E17</f>
        <v>0</v>
      </c>
      <c r="F18" s="125">
        <f>F13+F14+F15+F16+F17</f>
        <v>0</v>
      </c>
    </row>
    <row r="21" ht="35.25" customHeight="1" spans="2:6">
      <c r="B21" s="24" t="s">
        <v>457</v>
      </c>
      <c r="C21" s="24"/>
      <c r="D21" s="24"/>
      <c r="E21" s="24"/>
      <c r="F21" s="24"/>
    </row>
    <row r="34" ht="34.5" customHeight="1"/>
    <row r="35" ht="18.75" customHeight="1"/>
    <row r="48" ht="33" customHeight="1"/>
    <row r="49" ht="18.75" customHeight="1"/>
    <row r="62" ht="33.75" customHeight="1"/>
    <row r="63" ht="18.75" customHeight="1"/>
    <row r="76" ht="36" customHeight="1"/>
    <row r="77" ht="18.75" customHeight="1"/>
    <row r="90" ht="39" customHeight="1"/>
    <row r="91" ht="18.75" customHeight="1"/>
    <row r="104" ht="39" customHeight="1"/>
    <row r="105" ht="18.75" customHeight="1"/>
    <row r="118" ht="36" customHeight="1"/>
    <row r="119" ht="18.75" customHeight="1"/>
    <row r="132" ht="36.75" customHeight="1"/>
    <row r="146" ht="36.75" customHeight="1"/>
    <row r="160" ht="40.5" customHeight="1"/>
    <row r="174" ht="34.5" customHeight="1"/>
  </sheetData>
  <mergeCells count="6">
    <mergeCell ref="D1:F1"/>
    <mergeCell ref="B7:F7"/>
    <mergeCell ref="C10:F10"/>
    <mergeCell ref="A18:B18"/>
    <mergeCell ref="A10:A11"/>
    <mergeCell ref="B10:B11"/>
  </mergeCells>
  <pageMargins left="0.393700787401575" right="0.393700787401575" top="0.393700787401575" bottom="0" header="0.31496062992126" footer="0.31496062992126"/>
  <pageSetup paperSize="9" scale="7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4"/>
  <sheetViews>
    <sheetView view="pageBreakPreview" zoomScale="80" zoomScaleNormal="93" workbookViewId="0">
      <selection activeCell="J13" sqref="J13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8571428571429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2" ht="35.25" customHeight="1" spans="4:11">
      <c r="D2" s="102" t="s">
        <v>468</v>
      </c>
      <c r="E2" s="102"/>
      <c r="F2" s="102"/>
      <c r="G2" s="102"/>
      <c r="H2" s="102"/>
      <c r="I2" s="102"/>
      <c r="J2" s="102"/>
      <c r="K2" s="102"/>
    </row>
    <row r="4" ht="15.75" spans="12:12">
      <c r="L4" s="113" t="s">
        <v>469</v>
      </c>
    </row>
    <row r="5" ht="15.75" spans="1:12">
      <c r="A5" s="103" t="s">
        <v>116</v>
      </c>
      <c r="B5" s="104" t="s">
        <v>470</v>
      </c>
      <c r="C5" s="104" t="s">
        <v>471</v>
      </c>
      <c r="D5" s="104"/>
      <c r="E5" s="104" t="s">
        <v>472</v>
      </c>
      <c r="F5" s="104" t="s">
        <v>473</v>
      </c>
      <c r="G5" s="104"/>
      <c r="H5" s="104"/>
      <c r="I5" s="104" t="s">
        <v>474</v>
      </c>
      <c r="J5" s="104" t="s">
        <v>30</v>
      </c>
      <c r="K5" s="104"/>
      <c r="L5" s="114" t="s">
        <v>475</v>
      </c>
    </row>
    <row r="6" spans="1:12">
      <c r="A6" s="103"/>
      <c r="B6" s="104"/>
      <c r="C6" s="105" t="s">
        <v>476</v>
      </c>
      <c r="D6" s="104" t="s">
        <v>477</v>
      </c>
      <c r="E6" s="104"/>
      <c r="F6" s="106" t="s">
        <v>478</v>
      </c>
      <c r="G6" s="106" t="s">
        <v>479</v>
      </c>
      <c r="H6" s="104" t="s">
        <v>480</v>
      </c>
      <c r="I6" s="104"/>
      <c r="J6" s="104" t="s">
        <v>481</v>
      </c>
      <c r="K6" s="104" t="s">
        <v>482</v>
      </c>
      <c r="L6" s="115"/>
    </row>
    <row r="7" spans="1:12">
      <c r="A7" s="103"/>
      <c r="B7" s="104"/>
      <c r="C7" s="105"/>
      <c r="D7" s="104"/>
      <c r="E7" s="104"/>
      <c r="F7" s="106"/>
      <c r="G7" s="106"/>
      <c r="H7" s="104"/>
      <c r="I7" s="104"/>
      <c r="J7" s="104"/>
      <c r="K7" s="104"/>
      <c r="L7" s="115"/>
    </row>
    <row r="8" ht="18.75" spans="1:12">
      <c r="A8" s="107" t="s">
        <v>137</v>
      </c>
      <c r="B8" s="107" t="s">
        <v>15</v>
      </c>
      <c r="C8" s="107" t="s">
        <v>16</v>
      </c>
      <c r="D8" s="107" t="s">
        <v>17</v>
      </c>
      <c r="E8" s="107" t="s">
        <v>18</v>
      </c>
      <c r="F8" s="107" t="s">
        <v>19</v>
      </c>
      <c r="G8" s="107" t="s">
        <v>20</v>
      </c>
      <c r="H8" s="107" t="s">
        <v>21</v>
      </c>
      <c r="I8" s="107" t="s">
        <v>22</v>
      </c>
      <c r="J8" s="107" t="s">
        <v>23</v>
      </c>
      <c r="K8" s="107" t="s">
        <v>24</v>
      </c>
      <c r="L8" s="107" t="s">
        <v>25</v>
      </c>
    </row>
    <row r="9" ht="30" spans="1:12">
      <c r="A9" s="108">
        <v>1</v>
      </c>
      <c r="B9" s="109" t="s">
        <v>483</v>
      </c>
      <c r="C9" s="110">
        <v>0</v>
      </c>
      <c r="D9" s="110"/>
      <c r="E9" s="110" t="s">
        <v>484</v>
      </c>
      <c r="F9" s="110" t="s">
        <v>485</v>
      </c>
      <c r="G9" s="110" t="s">
        <v>486</v>
      </c>
      <c r="H9" s="110" t="s">
        <v>487</v>
      </c>
      <c r="I9" s="110">
        <v>6</v>
      </c>
      <c r="J9" s="110">
        <v>0</v>
      </c>
      <c r="K9" s="110">
        <v>6</v>
      </c>
      <c r="L9" s="61" t="s">
        <v>488</v>
      </c>
    </row>
    <row r="10" spans="1:12">
      <c r="A10" s="111"/>
      <c r="B10" s="66" t="s">
        <v>9</v>
      </c>
      <c r="C10" s="66">
        <f>SUM(C9:C9)</f>
        <v>0</v>
      </c>
      <c r="D10" s="112"/>
      <c r="E10" s="112"/>
      <c r="F10" s="112"/>
      <c r="G10" s="112"/>
      <c r="H10" s="112"/>
      <c r="I10" s="66">
        <f>SUM(I9:I9)</f>
        <v>6</v>
      </c>
      <c r="J10" s="66">
        <f>SUM(J9:J9)</f>
        <v>0</v>
      </c>
      <c r="K10" s="66">
        <f>SUM(K9:K9)</f>
        <v>6</v>
      </c>
      <c r="L10" s="112"/>
    </row>
    <row r="13" ht="18.75" spans="2:6">
      <c r="B13" s="24" t="s">
        <v>457</v>
      </c>
      <c r="C13" s="24"/>
      <c r="D13" s="24"/>
      <c r="E13" s="24"/>
      <c r="F13" s="24"/>
    </row>
    <row r="14" ht="18.75" spans="1:1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</sheetData>
  <mergeCells count="17">
    <mergeCell ref="D2:K2"/>
    <mergeCell ref="C5:D5"/>
    <mergeCell ref="F5:H5"/>
    <mergeCell ref="J5:K5"/>
    <mergeCell ref="A14:L14"/>
    <mergeCell ref="A5:A7"/>
    <mergeCell ref="B5:B7"/>
    <mergeCell ref="C6:C7"/>
    <mergeCell ref="D6:D7"/>
    <mergeCell ref="E5:E7"/>
    <mergeCell ref="F6:F7"/>
    <mergeCell ref="G6:G7"/>
    <mergeCell ref="H6:H7"/>
    <mergeCell ref="I5:I7"/>
    <mergeCell ref="J6:J7"/>
    <mergeCell ref="K6:K7"/>
    <mergeCell ref="L5:L7"/>
  </mergeCells>
  <pageMargins left="0.7" right="0.7" top="0.75" bottom="0.75" header="0.3" footer="0.3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5"/>
  <sheetViews>
    <sheetView view="pageBreakPreview" zoomScale="60" zoomScaleNormal="90" workbookViewId="0">
      <selection activeCell="A3" sqref="A3:O3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3.2857142857143" customWidth="1"/>
    <col min="12" max="12" width="13" customWidth="1"/>
    <col min="13" max="13" width="16.1428571428571" customWidth="1"/>
    <col min="14" max="14" width="11.8571428571429" customWidth="1"/>
    <col min="15" max="15" width="11.1428571428571" customWidth="1"/>
    <col min="16" max="16" width="17" customWidth="1"/>
  </cols>
  <sheetData>
    <row r="2" ht="22.5" customHeight="1" spans="1:15">
      <c r="A2" s="71" t="s">
        <v>489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18.75" spans="1:15">
      <c r="A3" s="71" t="s">
        <v>490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ht="15.75" spans="15:16">
      <c r="O4" s="34"/>
      <c r="P4" s="34" t="s">
        <v>491</v>
      </c>
    </row>
    <row r="5" ht="30.75" customHeight="1" spans="1:16">
      <c r="A5" s="72" t="s">
        <v>116</v>
      </c>
      <c r="B5" s="73" t="s">
        <v>492</v>
      </c>
      <c r="C5" s="74" t="s">
        <v>493</v>
      </c>
      <c r="D5" s="75"/>
      <c r="E5" s="74" t="s">
        <v>494</v>
      </c>
      <c r="F5" s="76"/>
      <c r="G5" s="77" t="s">
        <v>495</v>
      </c>
      <c r="H5" s="76" t="s">
        <v>496</v>
      </c>
      <c r="I5" s="75"/>
      <c r="J5" s="90" t="s">
        <v>497</v>
      </c>
      <c r="K5" s="74" t="s">
        <v>498</v>
      </c>
      <c r="L5" s="75"/>
      <c r="M5" s="90" t="s">
        <v>499</v>
      </c>
      <c r="N5" s="91" t="s">
        <v>500</v>
      </c>
      <c r="O5" s="92"/>
      <c r="P5" s="90" t="s">
        <v>501</v>
      </c>
    </row>
    <row r="6" ht="21" customHeight="1" spans="1:16">
      <c r="A6" s="78"/>
      <c r="B6" s="79" t="s">
        <v>502</v>
      </c>
      <c r="C6" s="80" t="s">
        <v>12</v>
      </c>
      <c r="D6" s="80" t="s">
        <v>13</v>
      </c>
      <c r="E6" s="80" t="s">
        <v>503</v>
      </c>
      <c r="F6" s="81" t="s">
        <v>504</v>
      </c>
      <c r="G6" s="82"/>
      <c r="H6" s="80" t="s">
        <v>12</v>
      </c>
      <c r="I6" s="80" t="s">
        <v>13</v>
      </c>
      <c r="J6" s="93"/>
      <c r="K6" s="80" t="s">
        <v>12</v>
      </c>
      <c r="L6" s="80" t="s">
        <v>13</v>
      </c>
      <c r="M6" s="93"/>
      <c r="N6" s="94" t="s">
        <v>12</v>
      </c>
      <c r="O6" s="95" t="s">
        <v>13</v>
      </c>
      <c r="P6" s="93"/>
    </row>
    <row r="7" ht="15.75" spans="1:16">
      <c r="A7" s="83"/>
      <c r="B7" s="75">
        <v>1</v>
      </c>
      <c r="C7" s="84">
        <v>2</v>
      </c>
      <c r="D7" s="75">
        <v>3</v>
      </c>
      <c r="E7" s="75">
        <v>4</v>
      </c>
      <c r="F7" s="75">
        <v>5</v>
      </c>
      <c r="G7" s="75">
        <v>6</v>
      </c>
      <c r="H7" s="75">
        <v>7</v>
      </c>
      <c r="I7" s="75">
        <v>8</v>
      </c>
      <c r="J7" s="75">
        <v>9</v>
      </c>
      <c r="K7" s="75">
        <v>10</v>
      </c>
      <c r="L7" s="75">
        <v>11</v>
      </c>
      <c r="M7" s="75">
        <v>12</v>
      </c>
      <c r="N7" s="96">
        <v>13</v>
      </c>
      <c r="O7" s="92">
        <v>14</v>
      </c>
      <c r="P7" s="97">
        <v>15</v>
      </c>
    </row>
    <row r="8" ht="15.75" spans="1:16">
      <c r="A8" s="85">
        <v>4</v>
      </c>
      <c r="B8" s="86" t="s">
        <v>483</v>
      </c>
      <c r="C8" s="87">
        <v>7876</v>
      </c>
      <c r="D8" s="18">
        <v>24556</v>
      </c>
      <c r="E8" s="18">
        <v>8585</v>
      </c>
      <c r="F8" s="18">
        <v>11927</v>
      </c>
      <c r="G8" s="21">
        <v>8</v>
      </c>
      <c r="H8" s="18">
        <v>102</v>
      </c>
      <c r="I8" s="18">
        <v>201</v>
      </c>
      <c r="J8" s="18">
        <v>204.32</v>
      </c>
      <c r="K8" s="98">
        <v>486</v>
      </c>
      <c r="L8" s="99">
        <v>1727</v>
      </c>
      <c r="M8" s="100">
        <v>59.5</v>
      </c>
      <c r="N8" s="18">
        <v>304</v>
      </c>
      <c r="O8" s="18">
        <v>500</v>
      </c>
      <c r="P8" s="101">
        <v>60</v>
      </c>
    </row>
    <row r="9" ht="15.75" spans="1:16">
      <c r="A9" s="88"/>
      <c r="B9" s="89" t="s">
        <v>392</v>
      </c>
      <c r="C9" s="18">
        <v>7876</v>
      </c>
      <c r="D9" s="18">
        <v>24556</v>
      </c>
      <c r="E9" s="18">
        <v>8585</v>
      </c>
      <c r="F9" s="18">
        <v>11927</v>
      </c>
      <c r="G9" s="18">
        <v>8</v>
      </c>
      <c r="H9" s="18">
        <v>102</v>
      </c>
      <c r="I9" s="18">
        <v>201</v>
      </c>
      <c r="J9" s="18">
        <v>204.32</v>
      </c>
      <c r="K9" s="18">
        <v>486</v>
      </c>
      <c r="L9" s="18">
        <v>1727</v>
      </c>
      <c r="M9" s="18">
        <v>59.5</v>
      </c>
      <c r="N9" s="18">
        <v>304</v>
      </c>
      <c r="O9" s="18">
        <v>500</v>
      </c>
      <c r="P9" s="18">
        <v>60</v>
      </c>
    </row>
    <row r="12" ht="18.75" spans="1: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4" ht="18.75" spans="3:7">
      <c r="C14" s="24" t="s">
        <v>457</v>
      </c>
      <c r="D14" s="24"/>
      <c r="E14" s="24"/>
      <c r="F14" s="24"/>
      <c r="G14" s="24"/>
    </row>
    <row r="15" ht="18.75" spans="2:13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</sheetData>
  <mergeCells count="14">
    <mergeCell ref="A2:O2"/>
    <mergeCell ref="A3:O3"/>
    <mergeCell ref="C5:D5"/>
    <mergeCell ref="E5:F5"/>
    <mergeCell ref="H5:I5"/>
    <mergeCell ref="K5:L5"/>
    <mergeCell ref="N5:O5"/>
    <mergeCell ref="A12:O12"/>
    <mergeCell ref="B15:M15"/>
    <mergeCell ref="A5:A7"/>
    <mergeCell ref="G5:G6"/>
    <mergeCell ref="J5:J6"/>
    <mergeCell ref="M5:M6"/>
    <mergeCell ref="P5:P6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7"/>
  <sheetViews>
    <sheetView zoomScale="70" zoomScaleNormal="70" zoomScaleSheetLayoutView="70" topLeftCell="D1" workbookViewId="0">
      <selection activeCell="S9" sqref="S9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0.5714285714286" customWidth="1"/>
    <col min="15" max="15" width="40.1428571428571" customWidth="1"/>
    <col min="16" max="16" width="17.7142857142857" customWidth="1"/>
    <col min="17" max="17" width="16.8571428571429" customWidth="1"/>
    <col min="18" max="18" width="16.1428571428571" customWidth="1"/>
    <col min="19" max="19" width="18.8571428571429" customWidth="1"/>
  </cols>
  <sheetData>
    <row r="3" ht="32.25" customHeight="1" spans="1:19">
      <c r="A3" s="52"/>
      <c r="B3" s="2" t="s">
        <v>505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" customHeight="1" spans="1:19">
      <c r="A4" s="53" t="s">
        <v>506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15.75" spans="1:1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7"/>
      <c r="S5" s="68" t="s">
        <v>507</v>
      </c>
    </row>
    <row r="6" customHeight="1" spans="1:19">
      <c r="A6" s="55" t="s">
        <v>304</v>
      </c>
      <c r="B6" s="55" t="s">
        <v>305</v>
      </c>
      <c r="C6" s="56" t="s">
        <v>508</v>
      </c>
      <c r="D6" s="57"/>
      <c r="E6" s="57"/>
      <c r="F6" s="58"/>
      <c r="G6" s="56" t="s">
        <v>509</v>
      </c>
      <c r="H6" s="57"/>
      <c r="I6" s="57"/>
      <c r="J6" s="58"/>
      <c r="K6" s="56" t="s">
        <v>510</v>
      </c>
      <c r="L6" s="57"/>
      <c r="M6" s="57"/>
      <c r="N6" s="58"/>
      <c r="O6" s="55" t="s">
        <v>511</v>
      </c>
      <c r="P6" s="56" t="s">
        <v>508</v>
      </c>
      <c r="Q6" s="58"/>
      <c r="R6" s="56" t="s">
        <v>512</v>
      </c>
      <c r="S6" s="58"/>
    </row>
    <row r="7" ht="142.5" spans="1:19">
      <c r="A7" s="59"/>
      <c r="B7" s="59"/>
      <c r="C7" s="60" t="s">
        <v>513</v>
      </c>
      <c r="D7" s="60" t="s">
        <v>514</v>
      </c>
      <c r="E7" s="60" t="s">
        <v>515</v>
      </c>
      <c r="F7" s="60" t="s">
        <v>516</v>
      </c>
      <c r="G7" s="60" t="s">
        <v>513</v>
      </c>
      <c r="H7" s="60" t="s">
        <v>514</v>
      </c>
      <c r="I7" s="60" t="s">
        <v>515</v>
      </c>
      <c r="J7" s="60" t="s">
        <v>516</v>
      </c>
      <c r="K7" s="60" t="s">
        <v>513</v>
      </c>
      <c r="L7" s="60" t="s">
        <v>514</v>
      </c>
      <c r="M7" s="60" t="s">
        <v>515</v>
      </c>
      <c r="N7" s="60" t="s">
        <v>516</v>
      </c>
      <c r="O7" s="59"/>
      <c r="P7" s="60" t="s">
        <v>517</v>
      </c>
      <c r="Q7" s="60" t="s">
        <v>518</v>
      </c>
      <c r="R7" s="60" t="s">
        <v>519</v>
      </c>
      <c r="S7" s="60" t="s">
        <v>518</v>
      </c>
    </row>
    <row r="8" ht="121.5" customHeight="1" spans="1:19">
      <c r="A8" s="20">
        <v>1</v>
      </c>
      <c r="B8" s="20" t="s">
        <v>483</v>
      </c>
      <c r="C8" s="61">
        <v>2.5</v>
      </c>
      <c r="D8" s="61">
        <v>12</v>
      </c>
      <c r="E8" s="61">
        <v>2</v>
      </c>
      <c r="F8" s="61">
        <f>C8+D8+E8</f>
        <v>16.5</v>
      </c>
      <c r="G8" s="61">
        <v>2.5</v>
      </c>
      <c r="H8" s="61">
        <v>12</v>
      </c>
      <c r="I8" s="61">
        <v>2</v>
      </c>
      <c r="J8" s="61">
        <v>15.5</v>
      </c>
      <c r="K8" s="61">
        <f>G8-C8</f>
        <v>0</v>
      </c>
      <c r="L8" s="61">
        <f>H8-D8</f>
        <v>0</v>
      </c>
      <c r="M8" s="61">
        <v>1</v>
      </c>
      <c r="N8" s="20">
        <v>1</v>
      </c>
      <c r="O8" s="61" t="s">
        <v>520</v>
      </c>
      <c r="P8" s="66">
        <v>35.024</v>
      </c>
      <c r="Q8" s="66">
        <v>35.024</v>
      </c>
      <c r="R8" s="66">
        <v>5.12</v>
      </c>
      <c r="S8" s="69">
        <v>5.12</v>
      </c>
    </row>
    <row r="9" ht="18.75" customHeight="1" spans="1:19">
      <c r="A9" s="62" t="s">
        <v>9</v>
      </c>
      <c r="B9" s="63"/>
      <c r="C9" s="64">
        <f t="shared" ref="C9:S9" si="0">SUM(C8:C8)</f>
        <v>2.5</v>
      </c>
      <c r="D9" s="64">
        <f t="shared" si="0"/>
        <v>12</v>
      </c>
      <c r="E9" s="64">
        <f t="shared" si="0"/>
        <v>2</v>
      </c>
      <c r="F9" s="64">
        <f t="shared" si="0"/>
        <v>16.5</v>
      </c>
      <c r="G9" s="64">
        <f t="shared" si="0"/>
        <v>2.5</v>
      </c>
      <c r="H9" s="64">
        <f t="shared" si="0"/>
        <v>12</v>
      </c>
      <c r="I9" s="64">
        <f t="shared" si="0"/>
        <v>2</v>
      </c>
      <c r="J9" s="64">
        <f t="shared" si="0"/>
        <v>15.5</v>
      </c>
      <c r="K9" s="64">
        <f t="shared" si="0"/>
        <v>0</v>
      </c>
      <c r="L9" s="64">
        <f t="shared" si="0"/>
        <v>0</v>
      </c>
      <c r="M9" s="64">
        <f t="shared" si="0"/>
        <v>1</v>
      </c>
      <c r="N9" s="64">
        <f t="shared" si="0"/>
        <v>1</v>
      </c>
      <c r="O9" s="64">
        <f t="shared" si="0"/>
        <v>0</v>
      </c>
      <c r="P9" s="64">
        <f t="shared" si="0"/>
        <v>35.024</v>
      </c>
      <c r="Q9" s="64">
        <f t="shared" si="0"/>
        <v>35.024</v>
      </c>
      <c r="R9" s="64">
        <v>5.12</v>
      </c>
      <c r="S9" s="70">
        <f t="shared" si="0"/>
        <v>5.12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2" ht="51" customHeight="1" spans="2:6">
      <c r="B12" s="24" t="s">
        <v>457</v>
      </c>
      <c r="C12" s="24"/>
      <c r="D12" s="24"/>
      <c r="E12" s="24"/>
      <c r="F12" s="24"/>
    </row>
    <row r="13" ht="146.25" customHeight="1" spans="1:19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3.25" customHeight="1"/>
    <row r="16" ht="102" customHeight="1"/>
    <row r="17" ht="175.5" customHeight="1"/>
  </sheetData>
  <mergeCells count="12">
    <mergeCell ref="B3:S3"/>
    <mergeCell ref="A4:S4"/>
    <mergeCell ref="C6:F6"/>
    <mergeCell ref="G6:J6"/>
    <mergeCell ref="K6:N6"/>
    <mergeCell ref="P6:Q6"/>
    <mergeCell ref="R6:S6"/>
    <mergeCell ref="A9:B9"/>
    <mergeCell ref="A13:S13"/>
    <mergeCell ref="A6:A7"/>
    <mergeCell ref="B6:B7"/>
    <mergeCell ref="O6:O7"/>
  </mergeCells>
  <pageMargins left="1.18110236220472" right="0.393700787401575" top="0.393700787401575" bottom="0" header="0.31496062992126" footer="0.31496062992126"/>
  <pageSetup paperSize="9" scale="4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view="pageBreakPreview" zoomScale="90" zoomScalePageLayoutView="80" zoomScaleNormal="90" topLeftCell="G1" workbookViewId="0">
      <selection activeCell="S11" sqref="S11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4" max="4" width="10.7142857142857" customWidth="1"/>
    <col min="5" max="5" width="11.2857142857143" customWidth="1"/>
    <col min="6" max="6" width="15.8571428571429" customWidth="1"/>
    <col min="7" max="7" width="12" customWidth="1"/>
    <col min="8" max="8" width="10.8571428571429" customWidth="1"/>
    <col min="9" max="9" width="10.2857142857143" customWidth="1"/>
    <col min="10" max="10" width="15.7142857142857" customWidth="1"/>
    <col min="11" max="11" width="12.1428571428571" customWidth="1"/>
    <col min="12" max="12" width="11.5714285714286" customWidth="1"/>
    <col min="13" max="13" width="11.4285714285714" customWidth="1"/>
    <col min="14" max="14" width="11.1428571428571" customWidth="1"/>
    <col min="15" max="15" width="11.4285714285714" customWidth="1"/>
    <col min="16" max="16" width="11.1428571428571" customWidth="1"/>
    <col min="17" max="17" width="12.8571428571429" customWidth="1"/>
    <col min="18" max="18" width="13.2857142857143" customWidth="1"/>
    <col min="19" max="19" width="10.2857142857143" customWidth="1"/>
    <col min="20" max="20" width="7.71428571428571" customWidth="1"/>
    <col min="21" max="21" width="8.57142857142857" customWidth="1"/>
    <col min="22" max="22" width="12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8" customHeight="1" spans="1:21">
      <c r="A2" s="2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spans="1:22">
      <c r="A3" s="1"/>
      <c r="B3" s="1"/>
      <c r="C3" s="1"/>
      <c r="D3" s="1"/>
      <c r="E3" s="3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  <c r="S3" s="1"/>
      <c r="V3" s="34" t="s">
        <v>522</v>
      </c>
    </row>
    <row r="4" ht="30" customHeight="1" spans="1:24">
      <c r="A4" s="5" t="s">
        <v>523</v>
      </c>
      <c r="B4" s="6" t="s">
        <v>492</v>
      </c>
      <c r="C4" s="7" t="s">
        <v>524</v>
      </c>
      <c r="D4" s="8"/>
      <c r="E4" s="8"/>
      <c r="F4" s="8"/>
      <c r="G4" s="8"/>
      <c r="H4" s="8"/>
      <c r="I4" s="8"/>
      <c r="J4" s="8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11"/>
      <c r="W4" s="35"/>
      <c r="X4" s="35"/>
    </row>
    <row r="5" ht="26.25" customHeight="1" spans="1:24">
      <c r="A5" s="9"/>
      <c r="B5" s="10"/>
      <c r="C5" s="7" t="s">
        <v>525</v>
      </c>
      <c r="D5" s="8"/>
      <c r="E5" s="8"/>
      <c r="F5" s="11"/>
      <c r="G5" s="7" t="s">
        <v>526</v>
      </c>
      <c r="H5" s="8"/>
      <c r="I5" s="8"/>
      <c r="J5" s="11"/>
      <c r="K5" s="25" t="s">
        <v>527</v>
      </c>
      <c r="L5" s="26"/>
      <c r="M5" s="26"/>
      <c r="N5" s="26"/>
      <c r="O5" s="26"/>
      <c r="P5" s="26"/>
      <c r="Q5" s="26"/>
      <c r="R5" s="36"/>
      <c r="S5" s="37" t="s">
        <v>528</v>
      </c>
      <c r="T5" s="38"/>
      <c r="U5" s="38"/>
      <c r="V5" s="39"/>
      <c r="W5" s="35"/>
      <c r="X5" s="35"/>
    </row>
    <row r="6" ht="40.5" customHeight="1" spans="1:24">
      <c r="A6" s="9"/>
      <c r="B6" s="10"/>
      <c r="C6" s="12" t="s">
        <v>529</v>
      </c>
      <c r="D6" s="12" t="s">
        <v>530</v>
      </c>
      <c r="E6" s="12" t="s">
        <v>531</v>
      </c>
      <c r="F6" s="13" t="s">
        <v>532</v>
      </c>
      <c r="G6" s="12" t="s">
        <v>529</v>
      </c>
      <c r="H6" s="12" t="s">
        <v>530</v>
      </c>
      <c r="I6" s="12" t="s">
        <v>531</v>
      </c>
      <c r="J6" s="13" t="s">
        <v>532</v>
      </c>
      <c r="K6" s="27" t="s">
        <v>529</v>
      </c>
      <c r="L6" s="28"/>
      <c r="M6" s="27" t="s">
        <v>530</v>
      </c>
      <c r="N6" s="28"/>
      <c r="O6" s="27" t="s">
        <v>531</v>
      </c>
      <c r="P6" s="28"/>
      <c r="Q6" s="40" t="s">
        <v>533</v>
      </c>
      <c r="R6" s="41"/>
      <c r="S6" s="42" t="s">
        <v>529</v>
      </c>
      <c r="T6" s="42" t="s">
        <v>530</v>
      </c>
      <c r="U6" s="42" t="s">
        <v>531</v>
      </c>
      <c r="V6" s="43" t="s">
        <v>534</v>
      </c>
      <c r="W6" s="35"/>
      <c r="X6" s="35"/>
    </row>
    <row r="7" ht="60.75" customHeight="1" spans="1:24">
      <c r="A7" s="9"/>
      <c r="B7" s="14"/>
      <c r="C7" s="15"/>
      <c r="D7" s="15"/>
      <c r="E7" s="15"/>
      <c r="F7" s="16"/>
      <c r="G7" s="15"/>
      <c r="H7" s="15"/>
      <c r="I7" s="15"/>
      <c r="J7" s="16"/>
      <c r="K7" s="29" t="s">
        <v>6</v>
      </c>
      <c r="L7" s="29" t="s">
        <v>5</v>
      </c>
      <c r="M7" s="29" t="s">
        <v>6</v>
      </c>
      <c r="N7" s="29" t="s">
        <v>5</v>
      </c>
      <c r="O7" s="30" t="s">
        <v>6</v>
      </c>
      <c r="P7" s="29" t="s">
        <v>5</v>
      </c>
      <c r="Q7" s="44" t="s">
        <v>6</v>
      </c>
      <c r="R7" s="44" t="s">
        <v>5</v>
      </c>
      <c r="S7" s="45"/>
      <c r="T7" s="45"/>
      <c r="U7" s="45"/>
      <c r="V7" s="46"/>
      <c r="W7" s="35"/>
      <c r="X7" s="35"/>
    </row>
    <row r="8" ht="15.75" spans="1:24">
      <c r="A8" s="9"/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3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47">
        <v>17</v>
      </c>
      <c r="R8" s="48">
        <v>18</v>
      </c>
      <c r="S8" s="49">
        <v>19</v>
      </c>
      <c r="T8" s="49">
        <v>20</v>
      </c>
      <c r="U8" s="49">
        <v>21</v>
      </c>
      <c r="V8" s="49">
        <v>22</v>
      </c>
      <c r="W8" s="35"/>
      <c r="X8" s="35"/>
    </row>
    <row r="9" ht="15.75" spans="1:24">
      <c r="A9" s="18">
        <v>1</v>
      </c>
      <c r="B9" s="19" t="s">
        <v>483</v>
      </c>
      <c r="C9" s="20">
        <v>2</v>
      </c>
      <c r="D9" s="21"/>
      <c r="E9" s="21"/>
      <c r="F9" s="20">
        <v>2.9</v>
      </c>
      <c r="G9" s="20">
        <v>9</v>
      </c>
      <c r="H9" s="21"/>
      <c r="I9" s="21"/>
      <c r="J9" s="20">
        <v>4.664</v>
      </c>
      <c r="K9" s="33">
        <v>9</v>
      </c>
      <c r="L9" s="20">
        <v>2</v>
      </c>
      <c r="M9" s="18"/>
      <c r="N9" s="18"/>
      <c r="O9" s="18"/>
      <c r="P9" s="18"/>
      <c r="Q9" s="50">
        <v>9.8</v>
      </c>
      <c r="R9" s="21">
        <v>1.8</v>
      </c>
      <c r="S9" s="51">
        <v>12</v>
      </c>
      <c r="T9" s="51"/>
      <c r="U9" s="51"/>
      <c r="V9" s="51">
        <v>14</v>
      </c>
      <c r="W9" s="35"/>
      <c r="X9" s="35"/>
    </row>
    <row r="10" ht="15.75" spans="1:24">
      <c r="A10" s="20"/>
      <c r="B10" s="20" t="s">
        <v>392</v>
      </c>
      <c r="C10" s="22">
        <v>2</v>
      </c>
      <c r="D10" s="22" t="e">
        <f>#REF!+#REF!+#REF!+D9+#REF!+#REF!+#REF!+#REF!+#REF!+#REF!+#REF!+#REF!</f>
        <v>#REF!</v>
      </c>
      <c r="E10" s="22" t="e">
        <f>#REF!+#REF!+#REF!+E9+#REF!+#REF!+#REF!+#REF!+#REF!+#REF!+#REF!+#REF!</f>
        <v>#REF!</v>
      </c>
      <c r="F10" s="22">
        <v>2.9</v>
      </c>
      <c r="G10" s="22">
        <v>9</v>
      </c>
      <c r="H10" s="22" t="e">
        <f>#REF!+#REF!+#REF!+H9+#REF!+#REF!+#REF!+#REF!+#REF!+#REF!+#REF!+#REF!</f>
        <v>#REF!</v>
      </c>
      <c r="I10" s="22" t="e">
        <f>#REF!+#REF!+#REF!+I9+#REF!+#REF!+#REF!+#REF!+#REF!+#REF!+#REF!+#REF!</f>
        <v>#REF!</v>
      </c>
      <c r="J10" s="22">
        <v>4.664</v>
      </c>
      <c r="K10" s="22">
        <v>9</v>
      </c>
      <c r="L10" s="22">
        <v>2</v>
      </c>
      <c r="M10" s="22" t="e">
        <f>#REF!+#REF!+#REF!+M9+#REF!+#REF!+#REF!+#REF!+#REF!+#REF!+#REF!+#REF!</f>
        <v>#REF!</v>
      </c>
      <c r="N10" s="22" t="e">
        <f>#REF!+#REF!+#REF!+N9+#REF!+#REF!+#REF!+#REF!+#REF!+#REF!+#REF!+#REF!</f>
        <v>#REF!</v>
      </c>
      <c r="O10" s="22" t="e">
        <f>#REF!+#REF!+#REF!+O9+#REF!+#REF!+#REF!+#REF!+#REF!+#REF!+#REF!+#REF!</f>
        <v>#REF!</v>
      </c>
      <c r="P10" s="22" t="e">
        <f>#REF!+#REF!+#REF!+P9+#REF!+#REF!+#REF!+#REF!+#REF!+#REF!+#REF!+#REF!</f>
        <v>#REF!</v>
      </c>
      <c r="Q10" s="22">
        <v>9.8</v>
      </c>
      <c r="R10" s="22">
        <v>1.8</v>
      </c>
      <c r="S10" s="22">
        <v>12</v>
      </c>
      <c r="T10" s="22" t="e">
        <f>#REF!+#REF!+#REF!+T9+#REF!+#REF!+#REF!+#REF!+#REF!+#REF!+#REF!+#REF!</f>
        <v>#REF!</v>
      </c>
      <c r="U10" s="22" t="e">
        <f>#REF!+#REF!+#REF!+U9+#REF!+#REF!+#REF!+#REF!+#REF!+#REF!+#REF!+#REF!</f>
        <v>#REF!</v>
      </c>
      <c r="V10" s="22">
        <v>14</v>
      </c>
      <c r="W10" s="35"/>
      <c r="X10" s="35"/>
    </row>
    <row r="11" ht="15.75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W11" s="35"/>
      <c r="X11" s="35"/>
    </row>
    <row r="12" ht="15.75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W12" s="35"/>
      <c r="X12" s="35"/>
    </row>
    <row r="13" ht="18.75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"/>
      <c r="W13" s="35"/>
      <c r="X13" s="35"/>
    </row>
    <row r="14" ht="15.75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W14" s="35"/>
      <c r="X14" s="35"/>
    </row>
    <row r="15" ht="18.75" spans="1:24">
      <c r="A15" s="1"/>
      <c r="B15" s="24" t="s">
        <v>457</v>
      </c>
      <c r="C15" s="24"/>
      <c r="D15" s="24"/>
      <c r="E15" s="24"/>
      <c r="F15" s="24"/>
      <c r="J15" s="1"/>
      <c r="K15" s="1"/>
      <c r="L15" s="1"/>
      <c r="M15" s="1"/>
      <c r="N15" s="1"/>
      <c r="O15" s="1"/>
      <c r="P15" s="1"/>
      <c r="Q15" s="1"/>
      <c r="R15" s="1"/>
      <c r="S15" s="1"/>
      <c r="W15" s="35"/>
      <c r="X15" s="35"/>
    </row>
    <row r="16" ht="15.75" spans="23:24">
      <c r="W16" s="35"/>
      <c r="X16" s="35"/>
    </row>
    <row r="17" ht="15.75" spans="23:24">
      <c r="W17" s="35"/>
      <c r="X17" s="35"/>
    </row>
    <row r="18" ht="15.75" spans="23:24">
      <c r="W18" s="35"/>
      <c r="X18" s="35"/>
    </row>
    <row r="19" ht="15.75" spans="23:24">
      <c r="W19" s="35"/>
      <c r="X19" s="35"/>
    </row>
    <row r="20" ht="15.75" spans="23:24">
      <c r="W20" s="35"/>
      <c r="X20" s="35"/>
    </row>
    <row r="21" ht="15.75" spans="23:24">
      <c r="W21" s="35"/>
      <c r="X21" s="35"/>
    </row>
  </sheetData>
  <mergeCells count="26">
    <mergeCell ref="A2:U2"/>
    <mergeCell ref="C4:J4"/>
    <mergeCell ref="K4:V4"/>
    <mergeCell ref="C5:F5"/>
    <mergeCell ref="G5:J5"/>
    <mergeCell ref="K5:R5"/>
    <mergeCell ref="S5:V5"/>
    <mergeCell ref="K6:L6"/>
    <mergeCell ref="M6:N6"/>
    <mergeCell ref="O6:P6"/>
    <mergeCell ref="Q6:R6"/>
    <mergeCell ref="A13:R13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S6:S7"/>
    <mergeCell ref="T6:T7"/>
    <mergeCell ref="U6:U7"/>
    <mergeCell ref="V6:V7"/>
  </mergeCells>
  <pageMargins left="0.393700787401575" right="0" top="0.78740157480315" bottom="0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4"/>
  <sheetViews>
    <sheetView view="pageBreakPreview" zoomScale="60" zoomScaleNormal="90" workbookViewId="0">
      <selection activeCell="A6" sqref="A6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392"/>
      <c r="W2" s="173"/>
    </row>
    <row r="3" ht="40.5" customHeight="1" spans="1:2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ht="30.75" customHeight="1" spans="1:23">
      <c r="A5" s="175" t="s">
        <v>114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3"/>
    </row>
    <row r="6" ht="15.75" customHeight="1" spans="1:2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393"/>
      <c r="W6" s="394" t="s">
        <v>115</v>
      </c>
    </row>
    <row r="7" ht="56.25" customHeight="1" spans="1:23">
      <c r="A7" s="365" t="s">
        <v>116</v>
      </c>
      <c r="B7" s="366"/>
      <c r="C7" s="367" t="s">
        <v>117</v>
      </c>
      <c r="D7" s="367"/>
      <c r="E7" s="368" t="s">
        <v>30</v>
      </c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</row>
    <row r="8" ht="56.25" customHeight="1" spans="1:23">
      <c r="A8" s="365"/>
      <c r="B8" s="366"/>
      <c r="C8" s="367"/>
      <c r="D8" s="367"/>
      <c r="E8" s="369"/>
      <c r="F8" s="370" t="s">
        <v>118</v>
      </c>
      <c r="G8" s="370"/>
      <c r="H8" s="370"/>
      <c r="I8" s="370"/>
      <c r="J8" s="370"/>
      <c r="K8" s="370"/>
      <c r="L8" s="368" t="s">
        <v>119</v>
      </c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 t="s">
        <v>9</v>
      </c>
    </row>
    <row r="9" spans="1:23">
      <c r="A9" s="365"/>
      <c r="B9" s="366"/>
      <c r="C9" s="371" t="s">
        <v>120</v>
      </c>
      <c r="D9" s="371" t="s">
        <v>121</v>
      </c>
      <c r="E9" s="372" t="s">
        <v>9</v>
      </c>
      <c r="F9" s="371" t="s">
        <v>122</v>
      </c>
      <c r="G9" s="371" t="s">
        <v>123</v>
      </c>
      <c r="H9" s="373" t="s">
        <v>124</v>
      </c>
      <c r="I9" s="373" t="s">
        <v>125</v>
      </c>
      <c r="J9" s="371" t="s">
        <v>126</v>
      </c>
      <c r="K9" s="371" t="s">
        <v>9</v>
      </c>
      <c r="L9" s="390" t="s">
        <v>127</v>
      </c>
      <c r="M9" s="373" t="s">
        <v>128</v>
      </c>
      <c r="N9" s="373" t="s">
        <v>129</v>
      </c>
      <c r="O9" s="373" t="s">
        <v>130</v>
      </c>
      <c r="P9" s="390" t="s">
        <v>131</v>
      </c>
      <c r="Q9" s="390" t="s">
        <v>132</v>
      </c>
      <c r="R9" s="390" t="s">
        <v>133</v>
      </c>
      <c r="S9" s="395" t="s">
        <v>134</v>
      </c>
      <c r="T9" s="390" t="s">
        <v>135</v>
      </c>
      <c r="U9" s="373" t="s">
        <v>136</v>
      </c>
      <c r="V9" s="373" t="s">
        <v>8</v>
      </c>
      <c r="W9" s="368"/>
    </row>
    <row r="10" spans="1:23">
      <c r="A10" s="365"/>
      <c r="B10" s="366"/>
      <c r="C10" s="371"/>
      <c r="D10" s="371"/>
      <c r="E10" s="374"/>
      <c r="F10" s="371"/>
      <c r="G10" s="371"/>
      <c r="H10" s="373"/>
      <c r="I10" s="373"/>
      <c r="J10" s="371"/>
      <c r="K10" s="371"/>
      <c r="L10" s="390"/>
      <c r="M10" s="373"/>
      <c r="N10" s="373"/>
      <c r="O10" s="373"/>
      <c r="P10" s="390"/>
      <c r="Q10" s="390"/>
      <c r="R10" s="390"/>
      <c r="S10" s="395"/>
      <c r="T10" s="390"/>
      <c r="U10" s="373"/>
      <c r="V10" s="373"/>
      <c r="W10" s="368"/>
    </row>
    <row r="11" ht="15.75" spans="1:23">
      <c r="A11" s="375" t="s">
        <v>137</v>
      </c>
      <c r="B11" s="375" t="s">
        <v>15</v>
      </c>
      <c r="C11" s="375" t="s">
        <v>16</v>
      </c>
      <c r="D11" s="375" t="s">
        <v>17</v>
      </c>
      <c r="E11" s="375" t="s">
        <v>18</v>
      </c>
      <c r="F11" s="375" t="s">
        <v>19</v>
      </c>
      <c r="G11" s="375" t="s">
        <v>20</v>
      </c>
      <c r="H11" s="375" t="s">
        <v>21</v>
      </c>
      <c r="I11" s="375" t="s">
        <v>22</v>
      </c>
      <c r="J11" s="375" t="s">
        <v>23</v>
      </c>
      <c r="K11" s="375" t="s">
        <v>24</v>
      </c>
      <c r="L11" s="375" t="s">
        <v>25</v>
      </c>
      <c r="M11" s="391" t="s">
        <v>26</v>
      </c>
      <c r="N11" s="391" t="s">
        <v>27</v>
      </c>
      <c r="O11" s="391" t="s">
        <v>28</v>
      </c>
      <c r="P11" s="391" t="s">
        <v>138</v>
      </c>
      <c r="Q11" s="391" t="s">
        <v>139</v>
      </c>
      <c r="R11" s="391" t="s">
        <v>140</v>
      </c>
      <c r="S11" s="391" t="s">
        <v>141</v>
      </c>
      <c r="T11" s="391" t="s">
        <v>142</v>
      </c>
      <c r="U11" s="391" t="s">
        <v>143</v>
      </c>
      <c r="V11" s="391" t="s">
        <v>144</v>
      </c>
      <c r="W11" s="391" t="s">
        <v>145</v>
      </c>
    </row>
    <row r="12" ht="15.75" spans="1:23">
      <c r="A12" s="376">
        <v>1</v>
      </c>
      <c r="B12" s="377" t="s">
        <v>146</v>
      </c>
      <c r="C12" s="378">
        <f>C14+C16+C17</f>
        <v>6588</v>
      </c>
      <c r="D12" s="378">
        <f t="shared" ref="D12:V12" si="0">D14+D16+D17</f>
        <v>9278</v>
      </c>
      <c r="E12" s="378">
        <f t="shared" si="0"/>
        <v>15866</v>
      </c>
      <c r="F12" s="378">
        <f t="shared" si="0"/>
        <v>1857</v>
      </c>
      <c r="G12" s="378">
        <f t="shared" si="0"/>
        <v>3155</v>
      </c>
      <c r="H12" s="378">
        <f t="shared" si="0"/>
        <v>2561</v>
      </c>
      <c r="I12" s="378">
        <f t="shared" si="0"/>
        <v>6256</v>
      </c>
      <c r="J12" s="378">
        <f t="shared" si="0"/>
        <v>2037</v>
      </c>
      <c r="K12" s="378">
        <f t="shared" si="0"/>
        <v>15866</v>
      </c>
      <c r="L12" s="378">
        <f t="shared" si="0"/>
        <v>4345</v>
      </c>
      <c r="M12" s="378">
        <f t="shared" si="0"/>
        <v>1447</v>
      </c>
      <c r="N12" s="378">
        <f t="shared" si="0"/>
        <v>1999</v>
      </c>
      <c r="O12" s="378">
        <f t="shared" si="0"/>
        <v>93</v>
      </c>
      <c r="P12" s="378">
        <f t="shared" si="0"/>
        <v>1</v>
      </c>
      <c r="Q12" s="378">
        <f t="shared" si="0"/>
        <v>2254</v>
      </c>
      <c r="R12" s="378">
        <f t="shared" si="0"/>
        <v>1768</v>
      </c>
      <c r="S12" s="378">
        <f t="shared" si="0"/>
        <v>1252</v>
      </c>
      <c r="T12" s="378">
        <f t="shared" si="0"/>
        <v>2151</v>
      </c>
      <c r="U12" s="378">
        <f t="shared" si="0"/>
        <v>0</v>
      </c>
      <c r="V12" s="378">
        <f t="shared" si="0"/>
        <v>556</v>
      </c>
      <c r="W12" s="396">
        <f>L12+M12+N12+O12+P12+Q12+R12+S12+T12+U12+V12</f>
        <v>15866</v>
      </c>
    </row>
    <row r="13" ht="15.75" spans="1:23">
      <c r="A13" s="379"/>
      <c r="B13" s="380" t="s">
        <v>30</v>
      </c>
      <c r="C13" s="381"/>
      <c r="D13" s="381"/>
      <c r="E13" s="382"/>
      <c r="F13" s="383"/>
      <c r="G13" s="383"/>
      <c r="H13" s="383"/>
      <c r="I13" s="383"/>
      <c r="J13" s="383"/>
      <c r="K13" s="382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97"/>
    </row>
    <row r="14" ht="15.75" spans="1:23">
      <c r="A14" s="381" t="s">
        <v>31</v>
      </c>
      <c r="B14" s="384" t="s">
        <v>147</v>
      </c>
      <c r="C14" s="381">
        <v>6588</v>
      </c>
      <c r="D14" s="381">
        <v>9278</v>
      </c>
      <c r="E14" s="378">
        <f>D14+C14</f>
        <v>15866</v>
      </c>
      <c r="F14" s="383">
        <v>1857</v>
      </c>
      <c r="G14" s="383">
        <v>3155</v>
      </c>
      <c r="H14" s="383">
        <v>2561</v>
      </c>
      <c r="I14" s="383">
        <v>6256</v>
      </c>
      <c r="J14" s="383">
        <v>2037</v>
      </c>
      <c r="K14" s="378">
        <f>F14+G14+H14+I14+J14</f>
        <v>15866</v>
      </c>
      <c r="L14" s="383">
        <v>4345</v>
      </c>
      <c r="M14" s="383">
        <v>1447</v>
      </c>
      <c r="N14" s="383">
        <v>1999</v>
      </c>
      <c r="O14" s="383">
        <v>93</v>
      </c>
      <c r="P14" s="383">
        <v>1</v>
      </c>
      <c r="Q14" s="383">
        <v>2254</v>
      </c>
      <c r="R14" s="383">
        <v>1768</v>
      </c>
      <c r="S14" s="383">
        <v>1252</v>
      </c>
      <c r="T14" s="383">
        <v>2151</v>
      </c>
      <c r="U14" s="383">
        <v>0</v>
      </c>
      <c r="V14" s="383">
        <v>556</v>
      </c>
      <c r="W14" s="396">
        <f t="shared" ref="W14:W28" si="1">L14+M14+N14+O14+P14+Q14+R14+S14+T14+U14+V14</f>
        <v>15866</v>
      </c>
    </row>
    <row r="15" ht="15.75" spans="1:23">
      <c r="A15" s="381"/>
      <c r="B15" s="385" t="s">
        <v>30</v>
      </c>
      <c r="C15" s="381"/>
      <c r="D15" s="381"/>
      <c r="E15" s="382"/>
      <c r="F15" s="383"/>
      <c r="G15" s="383"/>
      <c r="H15" s="383"/>
      <c r="I15" s="383"/>
      <c r="J15" s="383"/>
      <c r="K15" s="382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97"/>
    </row>
    <row r="16" ht="15.75" spans="1:23">
      <c r="A16" s="386" t="s">
        <v>33</v>
      </c>
      <c r="B16" s="384" t="s">
        <v>148</v>
      </c>
      <c r="C16" s="381"/>
      <c r="D16" s="381"/>
      <c r="E16" s="378">
        <f>C16+D16</f>
        <v>0</v>
      </c>
      <c r="F16" s="383"/>
      <c r="G16" s="383"/>
      <c r="H16" s="383"/>
      <c r="I16" s="383"/>
      <c r="J16" s="383"/>
      <c r="K16" s="378">
        <f>F16+G16+H16+I16+J16</f>
        <v>0</v>
      </c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96">
        <f t="shared" si="1"/>
        <v>0</v>
      </c>
    </row>
    <row r="17" ht="30" spans="1:23">
      <c r="A17" s="386" t="s">
        <v>35</v>
      </c>
      <c r="B17" s="384" t="s">
        <v>149</v>
      </c>
      <c r="C17" s="381"/>
      <c r="D17" s="381"/>
      <c r="E17" s="378">
        <f>C17+D17</f>
        <v>0</v>
      </c>
      <c r="F17" s="383"/>
      <c r="G17" s="383"/>
      <c r="H17" s="383"/>
      <c r="I17" s="383"/>
      <c r="J17" s="383"/>
      <c r="K17" s="378">
        <f>F17+G17+H17+I17+J17</f>
        <v>0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96">
        <f t="shared" si="1"/>
        <v>0</v>
      </c>
    </row>
    <row r="18" ht="28.5" spans="1:23">
      <c r="A18" s="387">
        <v>2</v>
      </c>
      <c r="B18" s="388" t="s">
        <v>150</v>
      </c>
      <c r="C18" s="378">
        <f>C20+C22+C23</f>
        <v>235</v>
      </c>
      <c r="D18" s="378">
        <f t="shared" ref="D18:V18" si="2">D20+D22+D23</f>
        <v>292</v>
      </c>
      <c r="E18" s="378">
        <f t="shared" si="2"/>
        <v>527</v>
      </c>
      <c r="F18" s="378">
        <f t="shared" si="2"/>
        <v>47</v>
      </c>
      <c r="G18" s="378">
        <f t="shared" si="2"/>
        <v>52</v>
      </c>
      <c r="H18" s="378">
        <f t="shared" si="2"/>
        <v>177</v>
      </c>
      <c r="I18" s="378">
        <f t="shared" si="2"/>
        <v>196</v>
      </c>
      <c r="J18" s="378">
        <f t="shared" si="2"/>
        <v>55</v>
      </c>
      <c r="K18" s="378">
        <f t="shared" si="2"/>
        <v>527</v>
      </c>
      <c r="L18" s="378">
        <f t="shared" si="2"/>
        <v>36</v>
      </c>
      <c r="M18" s="378">
        <f t="shared" si="2"/>
        <v>47</v>
      </c>
      <c r="N18" s="378">
        <f t="shared" si="2"/>
        <v>95</v>
      </c>
      <c r="O18" s="378">
        <f t="shared" si="2"/>
        <v>0</v>
      </c>
      <c r="P18" s="378">
        <f t="shared" si="2"/>
        <v>0</v>
      </c>
      <c r="Q18" s="378">
        <f t="shared" si="2"/>
        <v>93</v>
      </c>
      <c r="R18" s="378">
        <f t="shared" si="2"/>
        <v>66</v>
      </c>
      <c r="S18" s="378">
        <f t="shared" si="2"/>
        <v>37</v>
      </c>
      <c r="T18" s="378">
        <f t="shared" si="2"/>
        <v>97</v>
      </c>
      <c r="U18" s="378">
        <f t="shared" si="2"/>
        <v>0</v>
      </c>
      <c r="V18" s="378">
        <f t="shared" si="2"/>
        <v>56</v>
      </c>
      <c r="W18" s="396">
        <f t="shared" si="1"/>
        <v>527</v>
      </c>
    </row>
    <row r="19" ht="15.75" spans="1:23">
      <c r="A19" s="381"/>
      <c r="B19" s="384" t="s">
        <v>30</v>
      </c>
      <c r="C19" s="381"/>
      <c r="D19" s="383"/>
      <c r="E19" s="382"/>
      <c r="F19" s="383"/>
      <c r="G19" s="383"/>
      <c r="H19" s="383"/>
      <c r="I19" s="383"/>
      <c r="J19" s="383"/>
      <c r="K19" s="382"/>
      <c r="L19" s="383"/>
      <c r="M19" s="383"/>
      <c r="N19" s="383"/>
      <c r="O19" s="383"/>
      <c r="P19" s="383"/>
      <c r="Q19" s="383"/>
      <c r="R19" s="383"/>
      <c r="S19" s="398"/>
      <c r="T19" s="398"/>
      <c r="U19" s="398"/>
      <c r="V19" s="398"/>
      <c r="W19" s="397"/>
    </row>
    <row r="20" ht="15.75" spans="1:23">
      <c r="A20" s="386" t="s">
        <v>45</v>
      </c>
      <c r="B20" s="384" t="s">
        <v>147</v>
      </c>
      <c r="C20" s="381">
        <v>235</v>
      </c>
      <c r="D20" s="383">
        <v>292</v>
      </c>
      <c r="E20" s="378">
        <f>C20+D20</f>
        <v>527</v>
      </c>
      <c r="F20" s="383">
        <v>47</v>
      </c>
      <c r="G20" s="383">
        <v>52</v>
      </c>
      <c r="H20" s="383">
        <v>177</v>
      </c>
      <c r="I20" s="383">
        <v>196</v>
      </c>
      <c r="J20" s="383">
        <v>55</v>
      </c>
      <c r="K20" s="378">
        <f>F20+G20+H20+I20+J20</f>
        <v>527</v>
      </c>
      <c r="L20" s="383">
        <v>36</v>
      </c>
      <c r="M20" s="383">
        <v>47</v>
      </c>
      <c r="N20" s="383">
        <v>95</v>
      </c>
      <c r="O20" s="383">
        <v>0</v>
      </c>
      <c r="P20" s="383">
        <v>0</v>
      </c>
      <c r="Q20" s="383">
        <v>93</v>
      </c>
      <c r="R20" s="383">
        <v>66</v>
      </c>
      <c r="S20" s="398">
        <v>37</v>
      </c>
      <c r="T20" s="398">
        <v>97</v>
      </c>
      <c r="U20" s="398">
        <v>0</v>
      </c>
      <c r="V20" s="399">
        <v>56</v>
      </c>
      <c r="W20" s="400">
        <f>L20+M20+N20+O20+P20+Q20+R20+S20+T20+U20+V20</f>
        <v>527</v>
      </c>
    </row>
    <row r="21" ht="15.75" spans="1:23">
      <c r="A21" s="386"/>
      <c r="B21" s="384"/>
      <c r="C21" s="381"/>
      <c r="D21" s="383"/>
      <c r="E21" s="378">
        <f>C21+D21</f>
        <v>0</v>
      </c>
      <c r="F21" s="383"/>
      <c r="G21" s="383"/>
      <c r="H21" s="383"/>
      <c r="I21" s="383"/>
      <c r="J21" s="383"/>
      <c r="K21" s="378">
        <f>F21+G21+H21+I21+J21</f>
        <v>0</v>
      </c>
      <c r="L21" s="383"/>
      <c r="M21" s="383"/>
      <c r="N21" s="383"/>
      <c r="O21" s="383"/>
      <c r="P21" s="383"/>
      <c r="Q21" s="383"/>
      <c r="R21" s="383"/>
      <c r="S21" s="398"/>
      <c r="T21" s="398"/>
      <c r="U21" s="398"/>
      <c r="V21" s="398"/>
      <c r="W21" s="397"/>
    </row>
    <row r="22" ht="15.75" spans="1:23">
      <c r="A22" s="386" t="s">
        <v>47</v>
      </c>
      <c r="B22" s="384" t="s">
        <v>148</v>
      </c>
      <c r="C22" s="381"/>
      <c r="D22" s="383"/>
      <c r="E22" s="378">
        <f>C22+D22</f>
        <v>0</v>
      </c>
      <c r="F22" s="383"/>
      <c r="G22" s="383"/>
      <c r="H22" s="383"/>
      <c r="I22" s="383"/>
      <c r="J22" s="383"/>
      <c r="K22" s="378">
        <f>F22+G22+H22+I22+J22</f>
        <v>0</v>
      </c>
      <c r="L22" s="383"/>
      <c r="M22" s="383"/>
      <c r="N22" s="383"/>
      <c r="O22" s="383"/>
      <c r="P22" s="383"/>
      <c r="Q22" s="383"/>
      <c r="R22" s="383"/>
      <c r="S22" s="398"/>
      <c r="T22" s="398"/>
      <c r="U22" s="398"/>
      <c r="V22" s="398"/>
      <c r="W22" s="396">
        <f t="shared" si="1"/>
        <v>0</v>
      </c>
    </row>
    <row r="23" ht="30" spans="1:23">
      <c r="A23" s="386" t="s">
        <v>49</v>
      </c>
      <c r="B23" s="384" t="s">
        <v>149</v>
      </c>
      <c r="C23" s="381"/>
      <c r="D23" s="383"/>
      <c r="E23" s="382"/>
      <c r="F23" s="383"/>
      <c r="G23" s="383"/>
      <c r="H23" s="383"/>
      <c r="I23" s="383"/>
      <c r="J23" s="383"/>
      <c r="K23" s="382"/>
      <c r="L23" s="383"/>
      <c r="M23" s="383"/>
      <c r="N23" s="383"/>
      <c r="O23" s="383"/>
      <c r="P23" s="383"/>
      <c r="Q23" s="383"/>
      <c r="R23" s="383"/>
      <c r="S23" s="398"/>
      <c r="T23" s="398"/>
      <c r="U23" s="398"/>
      <c r="V23" s="398"/>
      <c r="W23" s="396">
        <f t="shared" si="1"/>
        <v>0</v>
      </c>
    </row>
    <row r="24" ht="28.5" spans="1:23">
      <c r="A24" s="389">
        <v>3</v>
      </c>
      <c r="B24" s="388" t="s">
        <v>151</v>
      </c>
      <c r="C24" s="378">
        <f>C26+C28</f>
        <v>273</v>
      </c>
      <c r="D24" s="378">
        <f t="shared" ref="D24:V24" si="3">D26+D28</f>
        <v>227</v>
      </c>
      <c r="E24" s="378">
        <f t="shared" si="3"/>
        <v>500</v>
      </c>
      <c r="F24" s="378">
        <f t="shared" si="3"/>
        <v>22</v>
      </c>
      <c r="G24" s="378">
        <f t="shared" si="3"/>
        <v>63</v>
      </c>
      <c r="H24" s="378">
        <f t="shared" si="3"/>
        <v>66</v>
      </c>
      <c r="I24" s="378">
        <f t="shared" si="3"/>
        <v>228</v>
      </c>
      <c r="J24" s="378">
        <f t="shared" si="3"/>
        <v>121</v>
      </c>
      <c r="K24" s="378">
        <f t="shared" si="3"/>
        <v>500</v>
      </c>
      <c r="L24" s="378">
        <f t="shared" si="3"/>
        <v>81</v>
      </c>
      <c r="M24" s="378">
        <f t="shared" si="3"/>
        <v>44</v>
      </c>
      <c r="N24" s="378">
        <f t="shared" si="3"/>
        <v>136</v>
      </c>
      <c r="O24" s="378">
        <f t="shared" si="3"/>
        <v>0</v>
      </c>
      <c r="P24" s="378">
        <f t="shared" si="3"/>
        <v>0</v>
      </c>
      <c r="Q24" s="378">
        <f t="shared" si="3"/>
        <v>49</v>
      </c>
      <c r="R24" s="378">
        <f t="shared" si="3"/>
        <v>37</v>
      </c>
      <c r="S24" s="378">
        <f t="shared" si="3"/>
        <v>40</v>
      </c>
      <c r="T24" s="378">
        <f t="shared" si="3"/>
        <v>64</v>
      </c>
      <c r="U24" s="378">
        <f t="shared" si="3"/>
        <v>0</v>
      </c>
      <c r="V24" s="378">
        <f t="shared" si="3"/>
        <v>49</v>
      </c>
      <c r="W24" s="396">
        <f t="shared" si="1"/>
        <v>500</v>
      </c>
    </row>
    <row r="25" ht="15.75" spans="1:23">
      <c r="A25" s="381"/>
      <c r="B25" s="384" t="s">
        <v>30</v>
      </c>
      <c r="C25" s="381"/>
      <c r="D25" s="383"/>
      <c r="E25" s="382"/>
      <c r="F25" s="383"/>
      <c r="G25" s="383"/>
      <c r="H25" s="383"/>
      <c r="I25" s="383"/>
      <c r="J25" s="383"/>
      <c r="K25" s="382"/>
      <c r="L25" s="383"/>
      <c r="M25" s="383"/>
      <c r="N25" s="383"/>
      <c r="O25" s="383"/>
      <c r="P25" s="383"/>
      <c r="Q25" s="383"/>
      <c r="R25" s="383"/>
      <c r="S25" s="398"/>
      <c r="T25" s="398"/>
      <c r="U25" s="398"/>
      <c r="V25" s="398"/>
      <c r="W25" s="397"/>
    </row>
    <row r="26" ht="15.75" spans="1:23">
      <c r="A26" s="386" t="s">
        <v>66</v>
      </c>
      <c r="B26" s="384" t="s">
        <v>147</v>
      </c>
      <c r="C26" s="381">
        <v>273</v>
      </c>
      <c r="D26" s="383">
        <v>227</v>
      </c>
      <c r="E26" s="378">
        <f>C26+D26</f>
        <v>500</v>
      </c>
      <c r="F26" s="383">
        <v>22</v>
      </c>
      <c r="G26" s="383">
        <v>63</v>
      </c>
      <c r="H26" s="383">
        <v>66</v>
      </c>
      <c r="I26" s="383">
        <v>228</v>
      </c>
      <c r="J26" s="383">
        <v>121</v>
      </c>
      <c r="K26" s="378">
        <f>F26+G26+H26+I26+J26</f>
        <v>500</v>
      </c>
      <c r="L26" s="383">
        <v>81</v>
      </c>
      <c r="M26" s="383">
        <v>44</v>
      </c>
      <c r="N26" s="383">
        <v>136</v>
      </c>
      <c r="O26" s="383"/>
      <c r="P26" s="383"/>
      <c r="Q26" s="383">
        <v>49</v>
      </c>
      <c r="R26" s="383">
        <v>37</v>
      </c>
      <c r="S26" s="383">
        <v>40</v>
      </c>
      <c r="T26" s="383">
        <v>64</v>
      </c>
      <c r="U26" s="383"/>
      <c r="V26" s="383">
        <v>49</v>
      </c>
      <c r="W26" s="396">
        <f t="shared" si="1"/>
        <v>500</v>
      </c>
    </row>
    <row r="27" ht="15.75" spans="1:23">
      <c r="A27" s="386"/>
      <c r="B27" s="385" t="s">
        <v>30</v>
      </c>
      <c r="C27" s="381"/>
      <c r="D27" s="383"/>
      <c r="E27" s="382"/>
      <c r="F27" s="383"/>
      <c r="G27" s="383"/>
      <c r="H27" s="383"/>
      <c r="I27" s="383"/>
      <c r="J27" s="383"/>
      <c r="K27" s="382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97"/>
    </row>
    <row r="28" ht="15.75" spans="1:23">
      <c r="A28" s="386" t="s">
        <v>68</v>
      </c>
      <c r="B28" s="384" t="s">
        <v>148</v>
      </c>
      <c r="C28" s="381"/>
      <c r="D28" s="383"/>
      <c r="E28" s="378">
        <f>C28+D28</f>
        <v>0</v>
      </c>
      <c r="F28" s="383"/>
      <c r="G28" s="383"/>
      <c r="H28" s="383"/>
      <c r="I28" s="383"/>
      <c r="J28" s="383"/>
      <c r="K28" s="378">
        <f>F28+G28+H28+I28+J28</f>
        <v>0</v>
      </c>
      <c r="L28" s="383"/>
      <c r="M28" s="383"/>
      <c r="N28" s="383"/>
      <c r="O28" s="383"/>
      <c r="P28" s="383"/>
      <c r="Q28" s="383"/>
      <c r="R28" s="383"/>
      <c r="S28" s="398"/>
      <c r="T28" s="398"/>
      <c r="U28" s="398"/>
      <c r="V28" s="398"/>
      <c r="W28" s="396">
        <f t="shared" si="1"/>
        <v>0</v>
      </c>
    </row>
    <row r="29" spans="1:23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ht="18.75" customHeight="1"/>
    <row r="32" ht="20.25" spans="2:16">
      <c r="B32" s="139" t="s">
        <v>113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</row>
    <row r="33" ht="46.5" customHeight="1"/>
    <row r="34" ht="15.75" customHeight="1"/>
    <row r="35" ht="15.75" customHeight="1"/>
    <row r="36" ht="15.75" customHeight="1"/>
    <row r="37" ht="55.5" customHeight="1"/>
    <row r="38" ht="55.5" customHeight="1"/>
    <row r="57" ht="18.75" customHeight="1"/>
    <row r="59" ht="49.5" customHeight="1"/>
    <row r="60" ht="15.75" customHeight="1"/>
    <row r="61" ht="15.75" customHeight="1"/>
    <row r="62" ht="15.75" customHeight="1"/>
    <row r="63" ht="55.5" customHeight="1"/>
    <row r="64" ht="55.5" customHeight="1"/>
    <row r="83" ht="18.75" customHeight="1"/>
    <row r="85" ht="48" customHeight="1"/>
    <row r="86" ht="15.75" customHeight="1"/>
    <row r="87" ht="15.75" customHeight="1"/>
    <row r="88" ht="15.75" customHeight="1"/>
    <row r="89" ht="55.5" customHeight="1"/>
    <row r="90" ht="55.5" customHeight="1"/>
    <row r="109" ht="18.75" customHeight="1"/>
    <row r="111" ht="49.5" customHeight="1"/>
    <row r="112" ht="15.75" customHeight="1"/>
    <row r="113" ht="15.75" customHeight="1"/>
    <row r="114" customHeight="1"/>
    <row r="115" ht="55.5" customHeight="1"/>
    <row r="116" ht="55.5" customHeight="1"/>
    <row r="135" ht="18.75" customHeight="1"/>
    <row r="137" ht="61.5" customHeight="1"/>
    <row r="138" ht="15.75" customHeight="1"/>
    <row r="139" ht="15.75" customHeight="1"/>
    <row r="140" customHeight="1"/>
    <row r="141" ht="55.5" customHeight="1"/>
    <row r="142" ht="55.5" customHeight="1"/>
    <row r="161" ht="18.75" customHeight="1"/>
    <row r="163" ht="58.5" customHeight="1"/>
    <row r="164" ht="15.75" customHeight="1"/>
    <row r="165" ht="15.75" customHeight="1"/>
    <row r="166" customHeight="1"/>
    <row r="167" ht="55.5" customHeight="1"/>
    <row r="168" ht="55.5" customHeight="1"/>
    <row r="187" ht="18.75" customHeight="1"/>
    <row r="189" ht="56.25" customHeight="1"/>
    <row r="190" ht="15.75" customHeight="1"/>
    <row r="191" ht="15.75" customHeight="1"/>
    <row r="192" customHeight="1"/>
    <row r="193" ht="55.5" customHeight="1"/>
    <row r="194" ht="55.5" customHeight="1"/>
    <row r="213" ht="18.75" customHeight="1"/>
    <row r="215" ht="59.25" customHeight="1"/>
    <row r="216" ht="15.75" customHeight="1"/>
    <row r="217" ht="15.75" customHeight="1"/>
    <row r="218" customHeight="1"/>
    <row r="219" ht="55.5" customHeight="1"/>
    <row r="220" ht="55.5" customHeight="1"/>
    <row r="241" ht="66" customHeight="1"/>
    <row r="245" ht="55.5" customHeight="1"/>
    <row r="246" ht="55.5" customHeight="1"/>
    <row r="267" ht="47.25" customHeight="1"/>
    <row r="271" ht="55.5" customHeight="1"/>
    <row r="272" ht="55.5" customHeight="1"/>
    <row r="293" ht="38.25" customHeight="1"/>
    <row r="294" ht="18.75" customHeight="1"/>
    <row r="297" ht="55.5" customHeight="1"/>
    <row r="298" ht="55.5" customHeight="1"/>
    <row r="319" ht="44.25" customHeight="1"/>
    <row r="323" ht="55.5" customHeight="1"/>
    <row r="324" ht="55.5" customHeight="1"/>
  </sheetData>
  <mergeCells count="29">
    <mergeCell ref="A5:V5"/>
    <mergeCell ref="E7:W7"/>
    <mergeCell ref="F8:J8"/>
    <mergeCell ref="L8:V8"/>
    <mergeCell ref="B32:P32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" right="0.7" top="0.75" bottom="0.75" header="0.3" footer="0.3"/>
  <pageSetup paperSize="9" scale="49" orientation="landscape"/>
  <headerFooter/>
  <ignoredErrors>
    <ignoredError sqref="A2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P959"/>
  <sheetViews>
    <sheetView view="pageBreakPreview" zoomScale="60" zoomScaleNormal="90" workbookViewId="0">
      <selection activeCell="A5" sqref="A5:O5"/>
    </sheetView>
  </sheetViews>
  <sheetFormatPr defaultColWidth="9" defaultRowHeight="15"/>
  <cols>
    <col min="1" max="1" width="15.714285714285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4" ht="15.75" customHeight="1" spans="1:15">
      <c r="A4" s="305"/>
      <c r="B4" s="306"/>
      <c r="C4" s="307"/>
      <c r="D4" s="307"/>
      <c r="E4" s="307"/>
      <c r="F4" s="307"/>
      <c r="G4" s="307"/>
      <c r="H4" s="308"/>
      <c r="I4" s="308"/>
      <c r="J4" s="341"/>
      <c r="K4" s="341"/>
      <c r="L4" s="341"/>
      <c r="M4" s="341"/>
      <c r="N4" s="341"/>
      <c r="O4" s="341"/>
    </row>
    <row r="5" ht="35.25" customHeight="1" spans="1:15">
      <c r="A5" s="53" t="s">
        <v>152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4:15">
      <c r="N6" s="172" t="s">
        <v>153</v>
      </c>
      <c r="O6" s="172"/>
    </row>
    <row r="7" ht="15.75" spans="1:15">
      <c r="A7" s="105" t="s">
        <v>154</v>
      </c>
      <c r="B7" s="105" t="s">
        <v>155</v>
      </c>
      <c r="C7" s="105" t="s">
        <v>9</v>
      </c>
      <c r="D7" s="105" t="s">
        <v>156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</row>
    <row r="8" ht="18.75" spans="1:15">
      <c r="A8" s="105"/>
      <c r="B8" s="105"/>
      <c r="C8" s="105"/>
      <c r="D8" s="105" t="s">
        <v>157</v>
      </c>
      <c r="E8" s="105"/>
      <c r="F8" s="105" t="s">
        <v>158</v>
      </c>
      <c r="G8" s="105"/>
      <c r="H8" s="309" t="s">
        <v>159</v>
      </c>
      <c r="I8" s="309"/>
      <c r="J8" s="342" t="s">
        <v>160</v>
      </c>
      <c r="K8" s="342"/>
      <c r="L8" s="342" t="s">
        <v>161</v>
      </c>
      <c r="M8" s="342"/>
      <c r="N8" s="342" t="s">
        <v>162</v>
      </c>
      <c r="O8" s="342"/>
    </row>
    <row r="9" ht="31.5" spans="1:15">
      <c r="A9" s="105"/>
      <c r="B9" s="105"/>
      <c r="C9" s="105"/>
      <c r="D9" s="104" t="s">
        <v>163</v>
      </c>
      <c r="E9" s="105" t="s">
        <v>164</v>
      </c>
      <c r="F9" s="104" t="s">
        <v>163</v>
      </c>
      <c r="G9" s="105" t="s">
        <v>164</v>
      </c>
      <c r="H9" s="104" t="s">
        <v>163</v>
      </c>
      <c r="I9" s="105" t="s">
        <v>164</v>
      </c>
      <c r="J9" s="104" t="s">
        <v>163</v>
      </c>
      <c r="K9" s="105" t="s">
        <v>164</v>
      </c>
      <c r="L9" s="104" t="s">
        <v>163</v>
      </c>
      <c r="M9" s="105" t="s">
        <v>164</v>
      </c>
      <c r="N9" s="104" t="s">
        <v>163</v>
      </c>
      <c r="O9" s="105" t="s">
        <v>164</v>
      </c>
    </row>
    <row r="10" ht="18.75" spans="1:15">
      <c r="A10" s="121" t="s">
        <v>137</v>
      </c>
      <c r="B10" s="121" t="s">
        <v>15</v>
      </c>
      <c r="C10" s="121" t="s">
        <v>16</v>
      </c>
      <c r="D10" s="121" t="s">
        <v>17</v>
      </c>
      <c r="E10" s="121" t="s">
        <v>18</v>
      </c>
      <c r="F10" s="121" t="s">
        <v>19</v>
      </c>
      <c r="G10" s="121" t="s">
        <v>20</v>
      </c>
      <c r="H10" s="216" t="s">
        <v>21</v>
      </c>
      <c r="I10" s="216" t="s">
        <v>22</v>
      </c>
      <c r="J10" s="216" t="s">
        <v>23</v>
      </c>
      <c r="K10" s="216" t="s">
        <v>24</v>
      </c>
      <c r="L10" s="216" t="s">
        <v>25</v>
      </c>
      <c r="M10" s="216" t="s">
        <v>26</v>
      </c>
      <c r="N10" s="216" t="s">
        <v>27</v>
      </c>
      <c r="O10" s="216" t="s">
        <v>28</v>
      </c>
    </row>
    <row r="11" ht="15.75" spans="1:15">
      <c r="A11" s="267">
        <v>1</v>
      </c>
      <c r="B11" s="310" t="s">
        <v>165</v>
      </c>
      <c r="C11" s="311">
        <f>H11+I11+N11+O11</f>
        <v>26020</v>
      </c>
      <c r="D11" s="312">
        <v>6635</v>
      </c>
      <c r="E11" s="312"/>
      <c r="F11" s="312">
        <v>6725</v>
      </c>
      <c r="G11" s="312"/>
      <c r="H11" s="311">
        <f>D11+F11</f>
        <v>13360</v>
      </c>
      <c r="I11" s="311">
        <f>E11+G11</f>
        <v>0</v>
      </c>
      <c r="J11" s="302">
        <v>6591</v>
      </c>
      <c r="K11" s="302"/>
      <c r="L11" s="343">
        <v>6069</v>
      </c>
      <c r="M11" s="302"/>
      <c r="N11" s="303">
        <f>J11+L11</f>
        <v>12660</v>
      </c>
      <c r="O11" s="303">
        <f>K11+M11</f>
        <v>0</v>
      </c>
    </row>
    <row r="12" ht="15.75" spans="1:15">
      <c r="A12" s="267">
        <v>2</v>
      </c>
      <c r="B12" s="268" t="s">
        <v>166</v>
      </c>
      <c r="C12" s="311">
        <f t="shared" ref="C12:C24" si="0">H12+I12+N12+O12</f>
        <v>104080</v>
      </c>
      <c r="D12" s="311">
        <f t="shared" ref="D12:M12" si="1">D14+D15+D16+D17+D18</f>
        <v>26540</v>
      </c>
      <c r="E12" s="311">
        <f t="shared" si="1"/>
        <v>0</v>
      </c>
      <c r="F12" s="311">
        <f t="shared" si="1"/>
        <v>26900</v>
      </c>
      <c r="G12" s="311">
        <f t="shared" si="1"/>
        <v>0</v>
      </c>
      <c r="H12" s="311">
        <f t="shared" si="1"/>
        <v>53440</v>
      </c>
      <c r="I12" s="311">
        <f t="shared" si="1"/>
        <v>0</v>
      </c>
      <c r="J12" s="311">
        <f t="shared" si="1"/>
        <v>26364</v>
      </c>
      <c r="K12" s="311">
        <f t="shared" si="1"/>
        <v>0</v>
      </c>
      <c r="L12" s="311">
        <f t="shared" si="1"/>
        <v>24276</v>
      </c>
      <c r="M12" s="311">
        <f t="shared" si="1"/>
        <v>0</v>
      </c>
      <c r="N12" s="303">
        <f t="shared" ref="N12:O24" si="2">J12+L12</f>
        <v>50640</v>
      </c>
      <c r="O12" s="303">
        <f t="shared" si="2"/>
        <v>0</v>
      </c>
    </row>
    <row r="13" ht="15.75" spans="1:15">
      <c r="A13" s="313"/>
      <c r="B13" s="298" t="s">
        <v>30</v>
      </c>
      <c r="C13" s="311">
        <f t="shared" si="0"/>
        <v>0</v>
      </c>
      <c r="D13" s="312"/>
      <c r="E13" s="312"/>
      <c r="F13" s="312"/>
      <c r="G13" s="312"/>
      <c r="H13" s="312"/>
      <c r="I13" s="312"/>
      <c r="J13" s="125"/>
      <c r="K13" s="125"/>
      <c r="L13" s="125"/>
      <c r="M13" s="125"/>
      <c r="N13" s="303">
        <f t="shared" si="2"/>
        <v>0</v>
      </c>
      <c r="O13" s="303">
        <f t="shared" si="2"/>
        <v>0</v>
      </c>
    </row>
    <row r="14" ht="15.75" spans="1:15">
      <c r="A14" s="166" t="s">
        <v>45</v>
      </c>
      <c r="B14" s="251" t="s">
        <v>167</v>
      </c>
      <c r="C14" s="311">
        <f t="shared" si="0"/>
        <v>103867</v>
      </c>
      <c r="D14" s="314">
        <v>26485</v>
      </c>
      <c r="E14" s="314"/>
      <c r="F14" s="314">
        <v>26839</v>
      </c>
      <c r="G14" s="314"/>
      <c r="H14" s="311">
        <f t="shared" ref="H14:I18" si="3">D14+F14</f>
        <v>53324</v>
      </c>
      <c r="I14" s="311">
        <f t="shared" si="3"/>
        <v>0</v>
      </c>
      <c r="J14" s="125">
        <v>26324</v>
      </c>
      <c r="K14" s="125"/>
      <c r="L14" s="125">
        <v>24219</v>
      </c>
      <c r="M14" s="125"/>
      <c r="N14" s="303">
        <f t="shared" si="2"/>
        <v>50543</v>
      </c>
      <c r="O14" s="303">
        <f t="shared" si="2"/>
        <v>0</v>
      </c>
    </row>
    <row r="15" ht="15.75" spans="1:15">
      <c r="A15" s="166" t="s">
        <v>47</v>
      </c>
      <c r="B15" s="251" t="s">
        <v>168</v>
      </c>
      <c r="C15" s="311">
        <f t="shared" si="0"/>
        <v>78</v>
      </c>
      <c r="D15" s="314">
        <v>21</v>
      </c>
      <c r="E15" s="314"/>
      <c r="F15" s="314">
        <v>23</v>
      </c>
      <c r="G15" s="314"/>
      <c r="H15" s="311">
        <f t="shared" si="3"/>
        <v>44</v>
      </c>
      <c r="I15" s="311">
        <f t="shared" si="3"/>
        <v>0</v>
      </c>
      <c r="J15" s="125">
        <v>12</v>
      </c>
      <c r="K15" s="125"/>
      <c r="L15" s="125">
        <v>22</v>
      </c>
      <c r="M15" s="125"/>
      <c r="N15" s="303">
        <f t="shared" si="2"/>
        <v>34</v>
      </c>
      <c r="O15" s="303">
        <f t="shared" si="2"/>
        <v>0</v>
      </c>
    </row>
    <row r="16" ht="15.75" spans="1:15">
      <c r="A16" s="166" t="s">
        <v>49</v>
      </c>
      <c r="B16" s="251" t="s">
        <v>169</v>
      </c>
      <c r="C16" s="311">
        <f t="shared" si="0"/>
        <v>135</v>
      </c>
      <c r="D16" s="314">
        <v>34</v>
      </c>
      <c r="E16" s="314"/>
      <c r="F16" s="314">
        <v>38</v>
      </c>
      <c r="G16" s="314"/>
      <c r="H16" s="311">
        <f t="shared" si="3"/>
        <v>72</v>
      </c>
      <c r="I16" s="311">
        <f t="shared" si="3"/>
        <v>0</v>
      </c>
      <c r="J16" s="125">
        <v>28</v>
      </c>
      <c r="K16" s="125"/>
      <c r="L16" s="125">
        <v>35</v>
      </c>
      <c r="M16" s="125"/>
      <c r="N16" s="303">
        <f t="shared" si="2"/>
        <v>63</v>
      </c>
      <c r="O16" s="303">
        <f t="shared" si="2"/>
        <v>0</v>
      </c>
    </row>
    <row r="17" ht="15.75" spans="1:15">
      <c r="A17" s="166" t="s">
        <v>51</v>
      </c>
      <c r="B17" s="315" t="s">
        <v>170</v>
      </c>
      <c r="C17" s="311">
        <f t="shared" si="0"/>
        <v>0</v>
      </c>
      <c r="D17" s="314"/>
      <c r="E17" s="314"/>
      <c r="F17" s="316"/>
      <c r="G17" s="314"/>
      <c r="H17" s="311">
        <f t="shared" si="3"/>
        <v>0</v>
      </c>
      <c r="I17" s="311">
        <f t="shared" si="3"/>
        <v>0</v>
      </c>
      <c r="J17" s="125"/>
      <c r="K17" s="125"/>
      <c r="L17" s="125"/>
      <c r="M17" s="125"/>
      <c r="N17" s="303">
        <f t="shared" si="2"/>
        <v>0</v>
      </c>
      <c r="O17" s="303">
        <f t="shared" si="2"/>
        <v>0</v>
      </c>
    </row>
    <row r="18" ht="15.75" spans="1:15">
      <c r="A18" s="166" t="s">
        <v>53</v>
      </c>
      <c r="B18" s="251" t="s">
        <v>171</v>
      </c>
      <c r="C18" s="311">
        <f t="shared" si="0"/>
        <v>0</v>
      </c>
      <c r="D18" s="314"/>
      <c r="E18" s="314"/>
      <c r="F18" s="314"/>
      <c r="G18" s="314"/>
      <c r="H18" s="311">
        <f t="shared" si="3"/>
        <v>0</v>
      </c>
      <c r="I18" s="311">
        <f t="shared" si="3"/>
        <v>0</v>
      </c>
      <c r="J18" s="125"/>
      <c r="K18" s="125"/>
      <c r="L18" s="125"/>
      <c r="M18" s="125"/>
      <c r="N18" s="303">
        <f t="shared" si="2"/>
        <v>0</v>
      </c>
      <c r="O18" s="303">
        <f t="shared" si="2"/>
        <v>0</v>
      </c>
    </row>
    <row r="19" ht="15.75" spans="1:15">
      <c r="A19" s="267">
        <v>3</v>
      </c>
      <c r="B19" s="268" t="s">
        <v>172</v>
      </c>
      <c r="C19" s="311">
        <f t="shared" si="0"/>
        <v>2465</v>
      </c>
      <c r="D19" s="311">
        <f>D21+D22+D23+D24</f>
        <v>527</v>
      </c>
      <c r="E19" s="311">
        <f>E21+E22+E23+E24</f>
        <v>0</v>
      </c>
      <c r="F19" s="311">
        <f>F21+F22+F23+F24</f>
        <v>553</v>
      </c>
      <c r="G19" s="311">
        <f>G21+G22+G23+G24</f>
        <v>0</v>
      </c>
      <c r="H19" s="311">
        <f>D19+F19</f>
        <v>1080</v>
      </c>
      <c r="I19" s="311">
        <f>E19+G19</f>
        <v>0</v>
      </c>
      <c r="J19" s="311">
        <f>J21+J22+J23+J24</f>
        <v>685</v>
      </c>
      <c r="K19" s="311">
        <f>K21+K22+K23+K24</f>
        <v>0</v>
      </c>
      <c r="L19" s="311">
        <f>L21+L22+L23+L24</f>
        <v>700</v>
      </c>
      <c r="M19" s="311">
        <f>M21+M22+M23+M24</f>
        <v>0</v>
      </c>
      <c r="N19" s="303">
        <f t="shared" si="2"/>
        <v>1385</v>
      </c>
      <c r="O19" s="303">
        <f t="shared" si="2"/>
        <v>0</v>
      </c>
    </row>
    <row r="20" ht="15.75" spans="1:15">
      <c r="A20" s="313"/>
      <c r="B20" s="298" t="s">
        <v>30</v>
      </c>
      <c r="C20" s="311">
        <f t="shared" si="0"/>
        <v>0</v>
      </c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03">
        <f t="shared" si="2"/>
        <v>0</v>
      </c>
      <c r="O20" s="303">
        <f t="shared" si="2"/>
        <v>0</v>
      </c>
    </row>
    <row r="21" ht="15.75" spans="1:15">
      <c r="A21" s="295" t="s">
        <v>66</v>
      </c>
      <c r="B21" s="296" t="s">
        <v>173</v>
      </c>
      <c r="C21" s="311">
        <f t="shared" si="0"/>
        <v>2061</v>
      </c>
      <c r="D21" s="312">
        <v>480</v>
      </c>
      <c r="E21" s="312"/>
      <c r="F21" s="312">
        <v>442</v>
      </c>
      <c r="G21" s="312"/>
      <c r="H21" s="311">
        <f t="shared" ref="H21:I24" si="4">D21+F21</f>
        <v>922</v>
      </c>
      <c r="I21" s="311">
        <f t="shared" si="4"/>
        <v>0</v>
      </c>
      <c r="J21" s="125">
        <v>545</v>
      </c>
      <c r="K21" s="125"/>
      <c r="L21" s="125">
        <v>594</v>
      </c>
      <c r="M21" s="125"/>
      <c r="N21" s="303">
        <f t="shared" si="2"/>
        <v>1139</v>
      </c>
      <c r="O21" s="303">
        <f t="shared" si="2"/>
        <v>0</v>
      </c>
    </row>
    <row r="22" ht="15.75" spans="1:15">
      <c r="A22" s="295" t="s">
        <v>72</v>
      </c>
      <c r="B22" s="296" t="s">
        <v>174</v>
      </c>
      <c r="C22" s="311">
        <f t="shared" si="0"/>
        <v>266</v>
      </c>
      <c r="D22" s="312">
        <v>26</v>
      </c>
      <c r="E22" s="312"/>
      <c r="F22" s="312">
        <v>76</v>
      </c>
      <c r="G22" s="312"/>
      <c r="H22" s="311">
        <f t="shared" si="4"/>
        <v>102</v>
      </c>
      <c r="I22" s="311">
        <f t="shared" si="4"/>
        <v>0</v>
      </c>
      <c r="J22" s="125">
        <v>97</v>
      </c>
      <c r="K22" s="125"/>
      <c r="L22" s="125">
        <v>67</v>
      </c>
      <c r="M22" s="125"/>
      <c r="N22" s="303">
        <f t="shared" si="2"/>
        <v>164</v>
      </c>
      <c r="O22" s="303">
        <f t="shared" si="2"/>
        <v>0</v>
      </c>
    </row>
    <row r="23" ht="15.75" spans="1:15">
      <c r="A23" s="317" t="s">
        <v>84</v>
      </c>
      <c r="B23" s="275" t="s">
        <v>175</v>
      </c>
      <c r="C23" s="311">
        <f t="shared" si="0"/>
        <v>0</v>
      </c>
      <c r="D23" s="312">
        <v>0</v>
      </c>
      <c r="E23" s="312"/>
      <c r="F23" s="312">
        <v>0</v>
      </c>
      <c r="G23" s="312"/>
      <c r="H23" s="311">
        <f t="shared" si="4"/>
        <v>0</v>
      </c>
      <c r="I23" s="311">
        <f t="shared" si="4"/>
        <v>0</v>
      </c>
      <c r="J23" s="125"/>
      <c r="K23" s="125"/>
      <c r="L23" s="125"/>
      <c r="M23" s="125"/>
      <c r="N23" s="303">
        <f t="shared" si="2"/>
        <v>0</v>
      </c>
      <c r="O23" s="303">
        <f t="shared" si="2"/>
        <v>0</v>
      </c>
    </row>
    <row r="24" ht="15.75" spans="1:15">
      <c r="A24" s="295" t="s">
        <v>176</v>
      </c>
      <c r="B24" s="296" t="s">
        <v>177</v>
      </c>
      <c r="C24" s="311">
        <f t="shared" si="0"/>
        <v>138</v>
      </c>
      <c r="D24" s="312">
        <v>21</v>
      </c>
      <c r="E24" s="312"/>
      <c r="F24" s="318">
        <v>35</v>
      </c>
      <c r="G24" s="312"/>
      <c r="H24" s="311">
        <f t="shared" si="4"/>
        <v>56</v>
      </c>
      <c r="I24" s="311">
        <f t="shared" si="4"/>
        <v>0</v>
      </c>
      <c r="J24" s="125">
        <v>43</v>
      </c>
      <c r="K24" s="125"/>
      <c r="L24" s="125">
        <v>39</v>
      </c>
      <c r="M24" s="125"/>
      <c r="N24" s="303">
        <f t="shared" si="2"/>
        <v>82</v>
      </c>
      <c r="O24" s="303">
        <f t="shared" si="2"/>
        <v>0</v>
      </c>
    </row>
    <row r="25" ht="15.75" spans="1:15">
      <c r="A25" s="267">
        <v>4</v>
      </c>
      <c r="B25" s="319" t="s">
        <v>178</v>
      </c>
      <c r="C25" s="320">
        <f>C27</f>
        <v>42</v>
      </c>
      <c r="D25" s="320">
        <f t="shared" ref="D25:O25" si="5">D27</f>
        <v>9</v>
      </c>
      <c r="E25" s="320" t="str">
        <f t="shared" si="5"/>
        <v>-</v>
      </c>
      <c r="F25" s="320">
        <f t="shared" si="5"/>
        <v>8</v>
      </c>
      <c r="G25" s="320" t="str">
        <f t="shared" si="5"/>
        <v>-</v>
      </c>
      <c r="H25" s="320">
        <f t="shared" si="5"/>
        <v>17</v>
      </c>
      <c r="I25" s="320" t="str">
        <f t="shared" si="5"/>
        <v>-</v>
      </c>
      <c r="J25" s="320">
        <f t="shared" si="5"/>
        <v>12</v>
      </c>
      <c r="K25" s="320" t="str">
        <f t="shared" si="5"/>
        <v>-</v>
      </c>
      <c r="L25" s="320">
        <f t="shared" si="5"/>
        <v>13</v>
      </c>
      <c r="M25" s="320" t="str">
        <f t="shared" si="5"/>
        <v>-</v>
      </c>
      <c r="N25" s="320">
        <f t="shared" si="5"/>
        <v>25</v>
      </c>
      <c r="O25" s="320" t="str">
        <f t="shared" si="5"/>
        <v>-</v>
      </c>
    </row>
    <row r="26" ht="15.75" spans="1:15">
      <c r="A26" s="260"/>
      <c r="B26" s="321" t="s">
        <v>30</v>
      </c>
      <c r="C26" s="322"/>
      <c r="D26" s="322"/>
      <c r="E26" s="322"/>
      <c r="F26" s="322"/>
      <c r="G26" s="322"/>
      <c r="H26" s="323"/>
      <c r="I26" s="323"/>
      <c r="J26" s="344"/>
      <c r="K26" s="344"/>
      <c r="L26" s="344"/>
      <c r="M26" s="344"/>
      <c r="N26" s="344"/>
      <c r="O26" s="344"/>
    </row>
    <row r="27" ht="15.75" spans="1:15">
      <c r="A27" s="18" t="s">
        <v>101</v>
      </c>
      <c r="B27" s="324" t="s">
        <v>179</v>
      </c>
      <c r="C27" s="314">
        <f>D27+F27+J27+L27</f>
        <v>42</v>
      </c>
      <c r="D27" s="316">
        <v>9</v>
      </c>
      <c r="E27" s="325" t="s">
        <v>180</v>
      </c>
      <c r="F27" s="316">
        <v>8</v>
      </c>
      <c r="G27" s="325" t="s">
        <v>180</v>
      </c>
      <c r="H27" s="311">
        <f>D27+F27</f>
        <v>17</v>
      </c>
      <c r="I27" s="327" t="s">
        <v>180</v>
      </c>
      <c r="J27" s="345">
        <v>12</v>
      </c>
      <c r="K27" s="346" t="s">
        <v>180</v>
      </c>
      <c r="L27" s="345">
        <v>13</v>
      </c>
      <c r="M27" s="346" t="s">
        <v>180</v>
      </c>
      <c r="N27" s="303">
        <f t="shared" ref="N27:O34" si="6">J27+L27</f>
        <v>25</v>
      </c>
      <c r="O27" s="346" t="s">
        <v>180</v>
      </c>
    </row>
    <row r="28" ht="15.75" spans="1:15">
      <c r="A28" s="18" t="s">
        <v>103</v>
      </c>
      <c r="B28" s="324" t="s">
        <v>181</v>
      </c>
      <c r="C28" s="314">
        <f>D28+F28+J28+L28</f>
        <v>561</v>
      </c>
      <c r="D28" s="316">
        <v>147</v>
      </c>
      <c r="E28" s="325" t="s">
        <v>180</v>
      </c>
      <c r="F28" s="316">
        <v>155</v>
      </c>
      <c r="G28" s="325" t="s">
        <v>180</v>
      </c>
      <c r="H28" s="311">
        <f>D28+F28</f>
        <v>302</v>
      </c>
      <c r="I28" s="327" t="s">
        <v>180</v>
      </c>
      <c r="J28" s="345">
        <v>112</v>
      </c>
      <c r="K28" s="346" t="s">
        <v>180</v>
      </c>
      <c r="L28" s="345">
        <v>147</v>
      </c>
      <c r="M28" s="346" t="s">
        <v>180</v>
      </c>
      <c r="N28" s="303">
        <f t="shared" si="6"/>
        <v>259</v>
      </c>
      <c r="O28" s="346" t="s">
        <v>180</v>
      </c>
    </row>
    <row r="29" ht="15.75" spans="1:15">
      <c r="A29" s="267">
        <v>5</v>
      </c>
      <c r="B29" s="319" t="s">
        <v>182</v>
      </c>
      <c r="C29" s="320">
        <f t="shared" ref="C29:C34" si="7">H29+I29+N29+O29</f>
        <v>99</v>
      </c>
      <c r="D29" s="320">
        <f t="shared" ref="D29:M29" si="8">D31+D32+D33</f>
        <v>16</v>
      </c>
      <c r="E29" s="320">
        <f t="shared" si="8"/>
        <v>0</v>
      </c>
      <c r="F29" s="320">
        <f t="shared" si="8"/>
        <v>16</v>
      </c>
      <c r="G29" s="320">
        <f t="shared" si="8"/>
        <v>0</v>
      </c>
      <c r="H29" s="311">
        <f t="shared" si="8"/>
        <v>32</v>
      </c>
      <c r="I29" s="311">
        <f t="shared" si="8"/>
        <v>0</v>
      </c>
      <c r="J29" s="311">
        <f t="shared" si="8"/>
        <v>40</v>
      </c>
      <c r="K29" s="311">
        <f t="shared" si="8"/>
        <v>0</v>
      </c>
      <c r="L29" s="311">
        <f t="shared" si="8"/>
        <v>27</v>
      </c>
      <c r="M29" s="311">
        <f t="shared" si="8"/>
        <v>0</v>
      </c>
      <c r="N29" s="311">
        <f t="shared" si="6"/>
        <v>67</v>
      </c>
      <c r="O29" s="311">
        <f t="shared" si="6"/>
        <v>0</v>
      </c>
    </row>
    <row r="30" ht="15.75" spans="1:15">
      <c r="A30" s="260"/>
      <c r="B30" s="324" t="s">
        <v>30</v>
      </c>
      <c r="C30" s="320">
        <f t="shared" si="7"/>
        <v>0</v>
      </c>
      <c r="D30" s="314"/>
      <c r="E30" s="314"/>
      <c r="F30" s="314"/>
      <c r="G30" s="314"/>
      <c r="H30" s="312"/>
      <c r="I30" s="312"/>
      <c r="J30" s="125"/>
      <c r="K30" s="125"/>
      <c r="L30" s="125"/>
      <c r="M30" s="125"/>
      <c r="N30" s="311">
        <f t="shared" si="6"/>
        <v>0</v>
      </c>
      <c r="O30" s="311">
        <f t="shared" si="6"/>
        <v>0</v>
      </c>
    </row>
    <row r="31" ht="15.75" spans="1:15">
      <c r="A31" s="18" t="s">
        <v>183</v>
      </c>
      <c r="B31" s="324" t="s">
        <v>184</v>
      </c>
      <c r="C31" s="320">
        <f t="shared" si="7"/>
        <v>71</v>
      </c>
      <c r="D31" s="314">
        <v>12</v>
      </c>
      <c r="E31" s="314"/>
      <c r="F31" s="314">
        <v>4</v>
      </c>
      <c r="G31" s="314"/>
      <c r="H31" s="311">
        <f t="shared" ref="H31:I33" si="9">D31+F31</f>
        <v>16</v>
      </c>
      <c r="I31" s="311">
        <f t="shared" si="9"/>
        <v>0</v>
      </c>
      <c r="J31" s="125">
        <v>35</v>
      </c>
      <c r="K31" s="125"/>
      <c r="L31" s="125">
        <v>20</v>
      </c>
      <c r="M31" s="125"/>
      <c r="N31" s="311">
        <f t="shared" si="6"/>
        <v>55</v>
      </c>
      <c r="O31" s="311">
        <f t="shared" si="6"/>
        <v>0</v>
      </c>
    </row>
    <row r="32" ht="15.75" spans="1:15">
      <c r="A32" s="18" t="s">
        <v>185</v>
      </c>
      <c r="B32" s="324" t="s">
        <v>186</v>
      </c>
      <c r="C32" s="320">
        <f t="shared" si="7"/>
        <v>21</v>
      </c>
      <c r="D32" s="314">
        <v>2</v>
      </c>
      <c r="E32" s="322"/>
      <c r="F32" s="314">
        <v>7</v>
      </c>
      <c r="G32" s="314"/>
      <c r="H32" s="311">
        <f t="shared" si="9"/>
        <v>9</v>
      </c>
      <c r="I32" s="311">
        <f t="shared" si="9"/>
        <v>0</v>
      </c>
      <c r="J32" s="125">
        <v>5</v>
      </c>
      <c r="K32" s="125"/>
      <c r="L32" s="125">
        <v>7</v>
      </c>
      <c r="M32" s="125"/>
      <c r="N32" s="311">
        <f t="shared" si="6"/>
        <v>12</v>
      </c>
      <c r="O32" s="311">
        <f t="shared" si="6"/>
        <v>0</v>
      </c>
    </row>
    <row r="33" ht="15.75" spans="1:15">
      <c r="A33" s="18" t="s">
        <v>187</v>
      </c>
      <c r="B33" s="324" t="s">
        <v>188</v>
      </c>
      <c r="C33" s="320">
        <f t="shared" si="7"/>
        <v>7</v>
      </c>
      <c r="D33" s="314">
        <v>2</v>
      </c>
      <c r="E33" s="322"/>
      <c r="F33" s="314">
        <v>5</v>
      </c>
      <c r="G33" s="314"/>
      <c r="H33" s="311">
        <f t="shared" si="9"/>
        <v>7</v>
      </c>
      <c r="I33" s="311">
        <f t="shared" si="9"/>
        <v>0</v>
      </c>
      <c r="J33" s="125"/>
      <c r="K33" s="125"/>
      <c r="L33" s="125"/>
      <c r="M33" s="125"/>
      <c r="N33" s="311">
        <f t="shared" si="6"/>
        <v>0</v>
      </c>
      <c r="O33" s="311">
        <f t="shared" si="6"/>
        <v>0</v>
      </c>
    </row>
    <row r="34" ht="15.75" spans="1:15">
      <c r="A34" s="267">
        <v>6</v>
      </c>
      <c r="B34" s="268" t="s">
        <v>189</v>
      </c>
      <c r="C34" s="320">
        <f t="shared" si="7"/>
        <v>58</v>
      </c>
      <c r="D34" s="320">
        <f>D36+D37+D38+D39</f>
        <v>9</v>
      </c>
      <c r="E34" s="320">
        <f t="shared" ref="E34:M34" si="10">E36+E37+E38+E39</f>
        <v>8</v>
      </c>
      <c r="F34" s="320">
        <f t="shared" si="10"/>
        <v>13</v>
      </c>
      <c r="G34" s="320">
        <f t="shared" si="10"/>
        <v>9</v>
      </c>
      <c r="H34" s="320">
        <f t="shared" si="10"/>
        <v>22</v>
      </c>
      <c r="I34" s="320">
        <f t="shared" si="10"/>
        <v>17</v>
      </c>
      <c r="J34" s="320">
        <f t="shared" si="10"/>
        <v>19</v>
      </c>
      <c r="K34" s="320">
        <f t="shared" si="10"/>
        <v>0</v>
      </c>
      <c r="L34" s="320">
        <f t="shared" si="10"/>
        <v>0</v>
      </c>
      <c r="M34" s="320">
        <f t="shared" si="10"/>
        <v>0</v>
      </c>
      <c r="N34" s="311">
        <f t="shared" si="6"/>
        <v>19</v>
      </c>
      <c r="O34" s="311">
        <f t="shared" si="6"/>
        <v>0</v>
      </c>
    </row>
    <row r="35" ht="15.75" spans="1:15">
      <c r="A35" s="18"/>
      <c r="B35" s="287" t="s">
        <v>30</v>
      </c>
      <c r="C35" s="322"/>
      <c r="D35" s="322"/>
      <c r="E35" s="322"/>
      <c r="F35" s="322"/>
      <c r="G35" s="322"/>
      <c r="H35" s="323"/>
      <c r="I35" s="323"/>
      <c r="J35" s="344"/>
      <c r="K35" s="344"/>
      <c r="L35" s="344"/>
      <c r="M35" s="344"/>
      <c r="N35" s="344"/>
      <c r="O35" s="344"/>
    </row>
    <row r="36" ht="15.75" spans="1:15">
      <c r="A36" s="274" t="s">
        <v>190</v>
      </c>
      <c r="B36" s="19" t="s">
        <v>191</v>
      </c>
      <c r="C36" s="314">
        <f>D36+F36+J36+L36</f>
        <v>41</v>
      </c>
      <c r="D36" s="316">
        <v>9</v>
      </c>
      <c r="E36" s="325"/>
      <c r="F36" s="316">
        <v>13</v>
      </c>
      <c r="G36" s="325"/>
      <c r="H36" s="311">
        <f>D36+F36</f>
        <v>22</v>
      </c>
      <c r="I36" s="327"/>
      <c r="J36" s="345">
        <v>19</v>
      </c>
      <c r="K36" s="346"/>
      <c r="L36" s="125"/>
      <c r="M36" s="346"/>
      <c r="N36" s="303">
        <f>J36+L36</f>
        <v>19</v>
      </c>
      <c r="O36" s="346" t="s">
        <v>180</v>
      </c>
    </row>
    <row r="37" ht="15.75" spans="1:15">
      <c r="A37" s="274" t="s">
        <v>192</v>
      </c>
      <c r="B37" s="326" t="s">
        <v>193</v>
      </c>
      <c r="C37" s="314">
        <f>E37+G37+K37+M37</f>
        <v>0</v>
      </c>
      <c r="D37" s="325"/>
      <c r="E37" s="314"/>
      <c r="F37" s="325"/>
      <c r="G37" s="314"/>
      <c r="H37" s="327"/>
      <c r="I37" s="311">
        <f>E37+G37</f>
        <v>0</v>
      </c>
      <c r="J37" s="346"/>
      <c r="K37" s="125"/>
      <c r="L37" s="346"/>
      <c r="M37" s="125"/>
      <c r="N37" s="346" t="s">
        <v>180</v>
      </c>
      <c r="O37" s="303">
        <f>K37+M37</f>
        <v>0</v>
      </c>
    </row>
    <row r="38" ht="15.75" spans="1:15">
      <c r="A38" s="274" t="s">
        <v>194</v>
      </c>
      <c r="B38" s="328" t="s">
        <v>195</v>
      </c>
      <c r="C38" s="314">
        <f>E38+G38+K38+M38</f>
        <v>17</v>
      </c>
      <c r="D38" s="325"/>
      <c r="E38" s="312">
        <v>8</v>
      </c>
      <c r="F38" s="325"/>
      <c r="G38" s="312">
        <v>9</v>
      </c>
      <c r="H38" s="327"/>
      <c r="I38" s="311">
        <f>E38+G38</f>
        <v>17</v>
      </c>
      <c r="J38" s="346"/>
      <c r="K38" s="312"/>
      <c r="L38" s="346"/>
      <c r="M38" s="312"/>
      <c r="N38" s="346" t="s">
        <v>180</v>
      </c>
      <c r="O38" s="303">
        <f>K38+M38</f>
        <v>0</v>
      </c>
    </row>
    <row r="39" ht="15.75" spans="1:15">
      <c r="A39" s="274" t="s">
        <v>196</v>
      </c>
      <c r="B39" s="329" t="s">
        <v>197</v>
      </c>
      <c r="C39" s="314">
        <f>E39+G39+K39+M39</f>
        <v>0</v>
      </c>
      <c r="D39" s="325"/>
      <c r="E39" s="312"/>
      <c r="F39" s="325"/>
      <c r="G39" s="312"/>
      <c r="H39" s="327"/>
      <c r="I39" s="311">
        <f>E39+G39</f>
        <v>0</v>
      </c>
      <c r="J39" s="346"/>
      <c r="K39" s="312"/>
      <c r="L39" s="346"/>
      <c r="M39" s="312"/>
      <c r="N39" s="346" t="s">
        <v>180</v>
      </c>
      <c r="O39" s="303">
        <f>K39+M39</f>
        <v>0</v>
      </c>
    </row>
    <row r="40" ht="31.5" spans="1:15">
      <c r="A40" s="245" t="s">
        <v>198</v>
      </c>
      <c r="B40" s="298" t="s">
        <v>199</v>
      </c>
      <c r="C40" s="320">
        <f>D40+F40+J40+L40</f>
        <v>129</v>
      </c>
      <c r="D40" s="314">
        <v>34</v>
      </c>
      <c r="E40" s="314"/>
      <c r="F40" s="314">
        <v>34</v>
      </c>
      <c r="G40" s="314" t="s">
        <v>180</v>
      </c>
      <c r="H40" s="312">
        <f>D40+F40</f>
        <v>68</v>
      </c>
      <c r="I40" s="312" t="s">
        <v>180</v>
      </c>
      <c r="J40" s="312">
        <v>36</v>
      </c>
      <c r="K40" s="312" t="s">
        <v>180</v>
      </c>
      <c r="L40" s="312">
        <v>25</v>
      </c>
      <c r="M40" s="312" t="s">
        <v>180</v>
      </c>
      <c r="N40" s="311">
        <f t="shared" ref="N40:N49" si="11">J40+L40</f>
        <v>61</v>
      </c>
      <c r="O40" s="312" t="s">
        <v>180</v>
      </c>
    </row>
    <row r="41" ht="15.75" spans="1:15">
      <c r="A41" s="274" t="s">
        <v>200</v>
      </c>
      <c r="B41" s="330" t="s">
        <v>201</v>
      </c>
      <c r="C41" s="314">
        <f>D41+F41+J41+L41</f>
        <v>13418</v>
      </c>
      <c r="D41" s="314">
        <v>1510</v>
      </c>
      <c r="E41" s="325" t="s">
        <v>180</v>
      </c>
      <c r="F41" s="314">
        <v>3670</v>
      </c>
      <c r="G41" s="325" t="s">
        <v>180</v>
      </c>
      <c r="H41" s="311">
        <f>D41+F41</f>
        <v>5180</v>
      </c>
      <c r="I41" s="327" t="s">
        <v>180</v>
      </c>
      <c r="J41" s="125">
        <v>6280</v>
      </c>
      <c r="K41" s="346" t="s">
        <v>180</v>
      </c>
      <c r="L41" s="125">
        <v>1958</v>
      </c>
      <c r="M41" s="346" t="s">
        <v>180</v>
      </c>
      <c r="N41" s="303">
        <f t="shared" si="11"/>
        <v>8238</v>
      </c>
      <c r="O41" s="346" t="s">
        <v>180</v>
      </c>
    </row>
    <row r="42" ht="31.5" spans="1:15">
      <c r="A42" s="274" t="s">
        <v>202</v>
      </c>
      <c r="B42" s="330" t="s">
        <v>203</v>
      </c>
      <c r="C42" s="314">
        <f>D42+F42+J42+L42</f>
        <v>3314</v>
      </c>
      <c r="D42" s="314">
        <v>768</v>
      </c>
      <c r="E42" s="325" t="s">
        <v>180</v>
      </c>
      <c r="F42" s="314">
        <v>958</v>
      </c>
      <c r="G42" s="325" t="s">
        <v>180</v>
      </c>
      <c r="H42" s="311">
        <f>D42+F42</f>
        <v>1726</v>
      </c>
      <c r="I42" s="327" t="s">
        <v>180</v>
      </c>
      <c r="J42" s="125">
        <v>968</v>
      </c>
      <c r="K42" s="346" t="s">
        <v>180</v>
      </c>
      <c r="L42" s="125">
        <v>620</v>
      </c>
      <c r="M42" s="346" t="s">
        <v>180</v>
      </c>
      <c r="N42" s="303">
        <f t="shared" si="11"/>
        <v>1588</v>
      </c>
      <c r="O42" s="346" t="s">
        <v>180</v>
      </c>
    </row>
    <row r="43" ht="15.75" spans="1:15">
      <c r="A43" s="274" t="s">
        <v>204</v>
      </c>
      <c r="B43" s="330" t="s">
        <v>205</v>
      </c>
      <c r="C43" s="314">
        <f>H43+I43+N43+O43</f>
        <v>37236</v>
      </c>
      <c r="D43" s="314">
        <v>6040</v>
      </c>
      <c r="E43" s="314"/>
      <c r="F43" s="314">
        <v>14680</v>
      </c>
      <c r="G43" s="314"/>
      <c r="H43" s="311">
        <f>D43+F43</f>
        <v>20720</v>
      </c>
      <c r="I43" s="311">
        <f>E43+G43</f>
        <v>0</v>
      </c>
      <c r="J43" s="125">
        <v>12600</v>
      </c>
      <c r="K43" s="125"/>
      <c r="L43" s="125">
        <v>3916</v>
      </c>
      <c r="M43" s="125"/>
      <c r="N43" s="303">
        <f t="shared" si="11"/>
        <v>16516</v>
      </c>
      <c r="O43" s="303">
        <f>K43+M43</f>
        <v>0</v>
      </c>
    </row>
    <row r="44" ht="15.75" spans="1:15">
      <c r="A44" s="274" t="s">
        <v>206</v>
      </c>
      <c r="B44" s="330" t="s">
        <v>207</v>
      </c>
      <c r="C44" s="314">
        <f>D44+E44+F44+G44+J44+K44+L44+M44</f>
        <v>0</v>
      </c>
      <c r="D44" s="314"/>
      <c r="E44" s="314"/>
      <c r="F44" s="314">
        <v>0</v>
      </c>
      <c r="G44" s="314"/>
      <c r="H44" s="311">
        <f>D44+F44</f>
        <v>0</v>
      </c>
      <c r="I44" s="311">
        <f>E44+G44</f>
        <v>0</v>
      </c>
      <c r="J44" s="125"/>
      <c r="K44" s="125"/>
      <c r="L44" s="125"/>
      <c r="M44" s="125"/>
      <c r="N44" s="303">
        <f t="shared" si="11"/>
        <v>0</v>
      </c>
      <c r="O44" s="303">
        <f>K44+M44</f>
        <v>0</v>
      </c>
    </row>
    <row r="45" ht="31.5" spans="1:15">
      <c r="A45" s="267">
        <v>8</v>
      </c>
      <c r="B45" s="268" t="s">
        <v>208</v>
      </c>
      <c r="C45" s="311">
        <f>H45+N45</f>
        <v>13</v>
      </c>
      <c r="D45" s="311">
        <f>D47+D48</f>
        <v>0</v>
      </c>
      <c r="E45" s="327" t="s">
        <v>180</v>
      </c>
      <c r="F45" s="311">
        <f t="shared" ref="F45:L45" si="12">F47+F48</f>
        <v>13</v>
      </c>
      <c r="G45" s="327" t="s">
        <v>180</v>
      </c>
      <c r="H45" s="311">
        <f>H47+H48</f>
        <v>13</v>
      </c>
      <c r="I45" s="327" t="s">
        <v>180</v>
      </c>
      <c r="J45" s="311">
        <f t="shared" si="12"/>
        <v>0</v>
      </c>
      <c r="K45" s="327" t="s">
        <v>180</v>
      </c>
      <c r="L45" s="311">
        <f t="shared" si="12"/>
        <v>0</v>
      </c>
      <c r="M45" s="327" t="s">
        <v>180</v>
      </c>
      <c r="N45" s="303">
        <f t="shared" si="11"/>
        <v>0</v>
      </c>
      <c r="O45" s="327" t="s">
        <v>180</v>
      </c>
    </row>
    <row r="46" ht="15.75" spans="1:15">
      <c r="A46" s="18"/>
      <c r="B46" s="321" t="s">
        <v>30</v>
      </c>
      <c r="C46" s="311">
        <f>H46+N46</f>
        <v>0</v>
      </c>
      <c r="D46" s="331"/>
      <c r="E46" s="325" t="s">
        <v>180</v>
      </c>
      <c r="F46" s="332"/>
      <c r="G46" s="325" t="s">
        <v>180</v>
      </c>
      <c r="H46" s="333"/>
      <c r="I46" s="327" t="s">
        <v>180</v>
      </c>
      <c r="J46" s="125"/>
      <c r="K46" s="327" t="s">
        <v>180</v>
      </c>
      <c r="L46" s="125"/>
      <c r="M46" s="327" t="s">
        <v>180</v>
      </c>
      <c r="N46" s="303">
        <f t="shared" si="11"/>
        <v>0</v>
      </c>
      <c r="O46" s="327" t="s">
        <v>180</v>
      </c>
    </row>
    <row r="47" ht="15.75" spans="1:15">
      <c r="A47" s="274" t="s">
        <v>209</v>
      </c>
      <c r="B47" s="324" t="s">
        <v>210</v>
      </c>
      <c r="C47" s="311">
        <f>H47+N47</f>
        <v>5</v>
      </c>
      <c r="D47" s="331"/>
      <c r="E47" s="325" t="s">
        <v>180</v>
      </c>
      <c r="F47" s="332">
        <v>5</v>
      </c>
      <c r="G47" s="325" t="s">
        <v>180</v>
      </c>
      <c r="H47" s="311">
        <f>D47+F47</f>
        <v>5</v>
      </c>
      <c r="I47" s="327" t="s">
        <v>180</v>
      </c>
      <c r="J47" s="125"/>
      <c r="K47" s="327" t="s">
        <v>180</v>
      </c>
      <c r="L47" s="125"/>
      <c r="M47" s="327" t="s">
        <v>180</v>
      </c>
      <c r="N47" s="303">
        <f t="shared" si="11"/>
        <v>0</v>
      </c>
      <c r="O47" s="327" t="s">
        <v>180</v>
      </c>
    </row>
    <row r="48" ht="15.75" spans="1:15">
      <c r="A48" s="274" t="s">
        <v>211</v>
      </c>
      <c r="B48" s="324" t="s">
        <v>212</v>
      </c>
      <c r="C48" s="311">
        <f>H48+N48</f>
        <v>8</v>
      </c>
      <c r="D48" s="331"/>
      <c r="E48" s="325" t="s">
        <v>180</v>
      </c>
      <c r="F48" s="332">
        <v>8</v>
      </c>
      <c r="G48" s="325" t="s">
        <v>180</v>
      </c>
      <c r="H48" s="311">
        <f>D48+F48</f>
        <v>8</v>
      </c>
      <c r="I48" s="327" t="s">
        <v>180</v>
      </c>
      <c r="J48" s="125"/>
      <c r="K48" s="327" t="s">
        <v>180</v>
      </c>
      <c r="L48" s="125"/>
      <c r="M48" s="327" t="s">
        <v>180</v>
      </c>
      <c r="N48" s="303">
        <f t="shared" si="11"/>
        <v>0</v>
      </c>
      <c r="O48" s="327" t="s">
        <v>180</v>
      </c>
    </row>
    <row r="49" ht="31.5" spans="1:15">
      <c r="A49" s="267">
        <v>9</v>
      </c>
      <c r="B49" s="268" t="s">
        <v>213</v>
      </c>
      <c r="C49" s="311">
        <f>H49+I49+N49+O49</f>
        <v>123</v>
      </c>
      <c r="D49" s="311">
        <f>D51+D52+D53+D54+D55</f>
        <v>30</v>
      </c>
      <c r="E49" s="311">
        <f>E51+E52+E53+E54+E55</f>
        <v>0</v>
      </c>
      <c r="F49" s="311">
        <f t="shared" ref="F49:M49" si="13">F51+F52+F53+F54+F55</f>
        <v>18</v>
      </c>
      <c r="G49" s="311">
        <f t="shared" si="13"/>
        <v>0</v>
      </c>
      <c r="H49" s="311">
        <f t="shared" si="13"/>
        <v>48</v>
      </c>
      <c r="I49" s="311">
        <f t="shared" si="13"/>
        <v>0</v>
      </c>
      <c r="J49" s="311">
        <f t="shared" si="13"/>
        <v>30</v>
      </c>
      <c r="K49" s="311">
        <f t="shared" si="13"/>
        <v>0</v>
      </c>
      <c r="L49" s="311">
        <f t="shared" si="13"/>
        <v>45</v>
      </c>
      <c r="M49" s="311">
        <f t="shared" si="13"/>
        <v>0</v>
      </c>
      <c r="N49" s="311">
        <f t="shared" si="11"/>
        <v>75</v>
      </c>
      <c r="O49" s="311">
        <f>K49+M49</f>
        <v>0</v>
      </c>
    </row>
    <row r="50" ht="15.75" spans="1:15">
      <c r="A50" s="18"/>
      <c r="B50" s="321" t="s">
        <v>30</v>
      </c>
      <c r="C50" s="331"/>
      <c r="D50" s="331"/>
      <c r="E50" s="331"/>
      <c r="F50" s="331"/>
      <c r="G50" s="331"/>
      <c r="H50" s="334"/>
      <c r="I50" s="334"/>
      <c r="J50" s="344"/>
      <c r="K50" s="344"/>
      <c r="L50" s="344"/>
      <c r="M50" s="344"/>
      <c r="N50" s="344"/>
      <c r="O50" s="344"/>
    </row>
    <row r="51" ht="15.75" spans="1:15">
      <c r="A51" s="274" t="s">
        <v>214</v>
      </c>
      <c r="B51" s="19" t="s">
        <v>215</v>
      </c>
      <c r="C51" s="335">
        <f>D51+F51+J51+L51</f>
        <v>10</v>
      </c>
      <c r="D51" s="336">
        <v>4</v>
      </c>
      <c r="E51" s="337"/>
      <c r="F51" s="336">
        <v>0</v>
      </c>
      <c r="G51" s="337"/>
      <c r="H51" s="335">
        <f>D51</f>
        <v>4</v>
      </c>
      <c r="I51" s="327"/>
      <c r="J51" s="332">
        <v>4</v>
      </c>
      <c r="K51" s="346"/>
      <c r="L51" s="125">
        <v>2</v>
      </c>
      <c r="M51" s="346"/>
      <c r="N51" s="303">
        <f>J51+L51</f>
        <v>6</v>
      </c>
      <c r="O51" s="346" t="s">
        <v>180</v>
      </c>
    </row>
    <row r="52" ht="31.5" spans="1:15">
      <c r="A52" s="274" t="s">
        <v>216</v>
      </c>
      <c r="B52" s="19" t="s">
        <v>217</v>
      </c>
      <c r="C52" s="311">
        <f>D52+E52+F52+G52+J52+K52+L52+M52</f>
        <v>39</v>
      </c>
      <c r="D52" s="333">
        <v>5</v>
      </c>
      <c r="E52" s="338"/>
      <c r="F52" s="333">
        <v>7</v>
      </c>
      <c r="G52" s="338"/>
      <c r="H52" s="311">
        <f>D52+F52</f>
        <v>12</v>
      </c>
      <c r="I52" s="311">
        <f>E52+G52</f>
        <v>0</v>
      </c>
      <c r="J52" s="332">
        <v>12</v>
      </c>
      <c r="K52" s="344"/>
      <c r="L52" s="332">
        <v>15</v>
      </c>
      <c r="M52" s="344"/>
      <c r="N52" s="347">
        <f>J52+L52</f>
        <v>27</v>
      </c>
      <c r="O52" s="303">
        <f>K52+M52</f>
        <v>0</v>
      </c>
    </row>
    <row r="53" ht="15.75" spans="1:15">
      <c r="A53" s="274" t="s">
        <v>218</v>
      </c>
      <c r="B53" s="19" t="s">
        <v>219</v>
      </c>
      <c r="C53" s="311">
        <f>H53</f>
        <v>1</v>
      </c>
      <c r="D53" s="333">
        <v>0</v>
      </c>
      <c r="E53" s="327"/>
      <c r="F53" s="333">
        <v>1</v>
      </c>
      <c r="G53" s="327"/>
      <c r="H53" s="333">
        <f>D53+F53</f>
        <v>1</v>
      </c>
      <c r="I53" s="327"/>
      <c r="J53" s="332">
        <v>0</v>
      </c>
      <c r="K53" s="346"/>
      <c r="L53" s="125"/>
      <c r="M53" s="346"/>
      <c r="N53" s="303">
        <v>0</v>
      </c>
      <c r="O53" s="346" t="s">
        <v>180</v>
      </c>
    </row>
    <row r="54" ht="31.5" spans="1:15">
      <c r="A54" s="274" t="s">
        <v>220</v>
      </c>
      <c r="B54" s="19" t="s">
        <v>221</v>
      </c>
      <c r="C54" s="311">
        <f>D54+F54+J54+L54</f>
        <v>1</v>
      </c>
      <c r="D54" s="338"/>
      <c r="E54" s="327"/>
      <c r="F54" s="338"/>
      <c r="G54" s="327"/>
      <c r="H54" s="333"/>
      <c r="I54" s="327"/>
      <c r="J54" s="332">
        <v>1</v>
      </c>
      <c r="K54" s="325"/>
      <c r="L54" s="332"/>
      <c r="M54" s="325"/>
      <c r="N54" s="320">
        <f>D54+F54+J54+L54</f>
        <v>1</v>
      </c>
      <c r="O54" s="325" t="s">
        <v>180</v>
      </c>
    </row>
    <row r="55" ht="31.5" spans="1:15">
      <c r="A55" s="274" t="s">
        <v>222</v>
      </c>
      <c r="B55" s="19" t="s">
        <v>223</v>
      </c>
      <c r="C55" s="311">
        <f>H55+I55+N55+O55</f>
        <v>72</v>
      </c>
      <c r="D55" s="333">
        <v>21</v>
      </c>
      <c r="E55" s="333"/>
      <c r="F55" s="333">
        <v>10</v>
      </c>
      <c r="G55" s="333"/>
      <c r="H55" s="311">
        <f>D55+F55</f>
        <v>31</v>
      </c>
      <c r="I55" s="311">
        <f>E55+G55</f>
        <v>0</v>
      </c>
      <c r="J55" s="332">
        <v>13</v>
      </c>
      <c r="K55" s="344"/>
      <c r="L55" s="332">
        <v>28</v>
      </c>
      <c r="M55" s="332"/>
      <c r="N55" s="320">
        <f>J55+L55</f>
        <v>41</v>
      </c>
      <c r="O55" s="320">
        <f>K55+M55</f>
        <v>0</v>
      </c>
    </row>
    <row r="56" ht="15.75" spans="1:15">
      <c r="A56" s="278" t="s">
        <v>224</v>
      </c>
      <c r="B56" s="268" t="s">
        <v>225</v>
      </c>
      <c r="C56" s="311">
        <f>H56+I56+N56+O56</f>
        <v>90</v>
      </c>
      <c r="D56" s="311">
        <f t="shared" ref="D56:M56" si="14">D58+D64</f>
        <v>8</v>
      </c>
      <c r="E56" s="311">
        <f t="shared" si="14"/>
        <v>0</v>
      </c>
      <c r="F56" s="311">
        <f t="shared" si="14"/>
        <v>11</v>
      </c>
      <c r="G56" s="311">
        <f t="shared" si="14"/>
        <v>0</v>
      </c>
      <c r="H56" s="311">
        <f>D56+F56</f>
        <v>19</v>
      </c>
      <c r="I56" s="311">
        <f>E56+G56</f>
        <v>0</v>
      </c>
      <c r="J56" s="311">
        <f t="shared" si="14"/>
        <v>35</v>
      </c>
      <c r="K56" s="311">
        <f t="shared" si="14"/>
        <v>0</v>
      </c>
      <c r="L56" s="311">
        <f t="shared" si="14"/>
        <v>36</v>
      </c>
      <c r="M56" s="311">
        <f t="shared" si="14"/>
        <v>0</v>
      </c>
      <c r="N56" s="311">
        <f>J56+L56</f>
        <v>71</v>
      </c>
      <c r="O56" s="311">
        <f>K56+M56</f>
        <v>0</v>
      </c>
    </row>
    <row r="57" ht="15.75" spans="1:15">
      <c r="A57" s="295"/>
      <c r="B57" s="296" t="s">
        <v>30</v>
      </c>
      <c r="C57" s="311">
        <f t="shared" ref="C57:C68" si="15">H57+I57+N57+O57</f>
        <v>0</v>
      </c>
      <c r="D57" s="339"/>
      <c r="E57" s="339"/>
      <c r="F57" s="339"/>
      <c r="G57" s="339"/>
      <c r="H57" s="323"/>
      <c r="I57" s="323"/>
      <c r="J57" s="344"/>
      <c r="K57" s="344"/>
      <c r="L57" s="344"/>
      <c r="M57" s="344"/>
      <c r="N57" s="311"/>
      <c r="O57" s="311"/>
    </row>
    <row r="58" ht="15.75" spans="1:15">
      <c r="A58" s="245" t="s">
        <v>226</v>
      </c>
      <c r="B58" s="296" t="s">
        <v>227</v>
      </c>
      <c r="C58" s="311">
        <f t="shared" si="15"/>
        <v>90</v>
      </c>
      <c r="D58" s="311">
        <f t="shared" ref="D58:M58" si="16">D59+D60+D61+D62+D63</f>
        <v>8</v>
      </c>
      <c r="E58" s="311">
        <f t="shared" si="16"/>
        <v>0</v>
      </c>
      <c r="F58" s="311">
        <f t="shared" si="16"/>
        <v>11</v>
      </c>
      <c r="G58" s="311">
        <f t="shared" si="16"/>
        <v>0</v>
      </c>
      <c r="H58" s="311">
        <f t="shared" si="16"/>
        <v>19</v>
      </c>
      <c r="I58" s="311">
        <f t="shared" si="16"/>
        <v>0</v>
      </c>
      <c r="J58" s="311">
        <f t="shared" si="16"/>
        <v>35</v>
      </c>
      <c r="K58" s="311">
        <f t="shared" si="16"/>
        <v>0</v>
      </c>
      <c r="L58" s="311">
        <f t="shared" si="16"/>
        <v>36</v>
      </c>
      <c r="M58" s="311">
        <f t="shared" si="16"/>
        <v>0</v>
      </c>
      <c r="N58" s="311">
        <f>J58+L58</f>
        <v>71</v>
      </c>
      <c r="O58" s="311">
        <f>K58+M58</f>
        <v>0</v>
      </c>
    </row>
    <row r="59" ht="15.75" spans="1:15">
      <c r="A59" s="295" t="s">
        <v>228</v>
      </c>
      <c r="B59" s="296" t="s">
        <v>229</v>
      </c>
      <c r="C59" s="311">
        <f t="shared" si="15"/>
        <v>0</v>
      </c>
      <c r="D59" s="312"/>
      <c r="E59" s="312"/>
      <c r="F59" s="312"/>
      <c r="G59" s="312"/>
      <c r="H59" s="311">
        <f>D59+F59</f>
        <v>0</v>
      </c>
      <c r="I59" s="311">
        <f>E59+G59</f>
        <v>0</v>
      </c>
      <c r="J59" s="125"/>
      <c r="K59" s="312"/>
      <c r="L59" s="312"/>
      <c r="M59" s="312"/>
      <c r="N59" s="303">
        <f>J59+L59</f>
        <v>0</v>
      </c>
      <c r="O59" s="303">
        <f>K59+M59</f>
        <v>0</v>
      </c>
    </row>
    <row r="60" ht="15.75" spans="1:15">
      <c r="A60" s="295" t="s">
        <v>230</v>
      </c>
      <c r="B60" s="296" t="s">
        <v>231</v>
      </c>
      <c r="C60" s="311">
        <f t="shared" si="15"/>
        <v>35</v>
      </c>
      <c r="D60" s="312">
        <v>8</v>
      </c>
      <c r="E60" s="340"/>
      <c r="F60" s="312">
        <v>8</v>
      </c>
      <c r="G60" s="340"/>
      <c r="H60" s="311">
        <f t="shared" ref="H60:I68" si="17">D60+F60</f>
        <v>16</v>
      </c>
      <c r="I60" s="311">
        <f t="shared" si="17"/>
        <v>0</v>
      </c>
      <c r="J60" s="332">
        <v>9</v>
      </c>
      <c r="K60" s="312"/>
      <c r="L60" s="332">
        <v>10</v>
      </c>
      <c r="M60" s="312"/>
      <c r="N60" s="303">
        <f t="shared" ref="N60:O68" si="18">J60+L60</f>
        <v>19</v>
      </c>
      <c r="O60" s="303">
        <f t="shared" si="18"/>
        <v>0</v>
      </c>
    </row>
    <row r="61" ht="15.75" spans="1:15">
      <c r="A61" s="295" t="s">
        <v>232</v>
      </c>
      <c r="B61" s="296" t="s">
        <v>233</v>
      </c>
      <c r="C61" s="311">
        <f t="shared" si="15"/>
        <v>2</v>
      </c>
      <c r="D61" s="312"/>
      <c r="E61" s="340"/>
      <c r="F61" s="312"/>
      <c r="G61" s="340"/>
      <c r="H61" s="311">
        <f t="shared" si="17"/>
        <v>0</v>
      </c>
      <c r="I61" s="311">
        <f t="shared" si="17"/>
        <v>0</v>
      </c>
      <c r="J61" s="344"/>
      <c r="K61" s="312"/>
      <c r="L61" s="125">
        <v>2</v>
      </c>
      <c r="M61" s="312"/>
      <c r="N61" s="303">
        <f t="shared" si="18"/>
        <v>2</v>
      </c>
      <c r="O61" s="303">
        <f t="shared" si="18"/>
        <v>0</v>
      </c>
    </row>
    <row r="62" ht="15.75" spans="1:15">
      <c r="A62" s="295" t="s">
        <v>234</v>
      </c>
      <c r="B62" s="296" t="s">
        <v>235</v>
      </c>
      <c r="C62" s="311">
        <f t="shared" si="15"/>
        <v>17</v>
      </c>
      <c r="D62" s="312"/>
      <c r="E62" s="340"/>
      <c r="F62" s="312">
        <v>3</v>
      </c>
      <c r="G62" s="340"/>
      <c r="H62" s="311">
        <f t="shared" si="17"/>
        <v>3</v>
      </c>
      <c r="I62" s="311">
        <f t="shared" si="17"/>
        <v>0</v>
      </c>
      <c r="J62" s="332">
        <v>2</v>
      </c>
      <c r="K62" s="312"/>
      <c r="L62" s="125">
        <v>12</v>
      </c>
      <c r="M62" s="312"/>
      <c r="N62" s="303">
        <f t="shared" si="18"/>
        <v>14</v>
      </c>
      <c r="O62" s="303">
        <f t="shared" si="18"/>
        <v>0</v>
      </c>
    </row>
    <row r="63" ht="15.75" spans="1:15">
      <c r="A63" s="295" t="s">
        <v>236</v>
      </c>
      <c r="B63" s="296" t="s">
        <v>8</v>
      </c>
      <c r="C63" s="311">
        <f t="shared" si="15"/>
        <v>36</v>
      </c>
      <c r="D63" s="312"/>
      <c r="E63" s="340"/>
      <c r="F63" s="312">
        <v>0</v>
      </c>
      <c r="G63" s="340"/>
      <c r="H63" s="311">
        <f t="shared" si="17"/>
        <v>0</v>
      </c>
      <c r="I63" s="311">
        <f t="shared" si="17"/>
        <v>0</v>
      </c>
      <c r="J63" s="125">
        <v>24</v>
      </c>
      <c r="K63" s="312"/>
      <c r="L63" s="332">
        <v>12</v>
      </c>
      <c r="M63" s="312"/>
      <c r="N63" s="303">
        <f t="shared" si="18"/>
        <v>36</v>
      </c>
      <c r="O63" s="303">
        <f t="shared" si="18"/>
        <v>0</v>
      </c>
    </row>
    <row r="64" ht="15.75" spans="1:15">
      <c r="A64" s="245" t="s">
        <v>237</v>
      </c>
      <c r="B64" s="296" t="s">
        <v>238</v>
      </c>
      <c r="C64" s="311">
        <f t="shared" si="15"/>
        <v>0</v>
      </c>
      <c r="D64" s="311">
        <f>D65+D66+D67+D68</f>
        <v>0</v>
      </c>
      <c r="E64" s="311">
        <f>E65+E66+E67+E68</f>
        <v>0</v>
      </c>
      <c r="F64" s="311">
        <f>F65+F66+F67+F68</f>
        <v>0</v>
      </c>
      <c r="G64" s="311">
        <f>G65+G66+G67+G68</f>
        <v>0</v>
      </c>
      <c r="H64" s="311">
        <f t="shared" si="17"/>
        <v>0</v>
      </c>
      <c r="I64" s="311">
        <f t="shared" si="17"/>
        <v>0</v>
      </c>
      <c r="J64" s="311">
        <f>J65+J66+J67+J68</f>
        <v>0</v>
      </c>
      <c r="K64" s="311">
        <f>K65+K66+K67+K68</f>
        <v>0</v>
      </c>
      <c r="L64" s="311">
        <f>L65+L66+L67+L68</f>
        <v>0</v>
      </c>
      <c r="M64" s="311">
        <f>M65+M66+M67+M68</f>
        <v>0</v>
      </c>
      <c r="N64" s="303">
        <f t="shared" si="18"/>
        <v>0</v>
      </c>
      <c r="O64" s="303">
        <f t="shared" si="18"/>
        <v>0</v>
      </c>
    </row>
    <row r="65" ht="15.75" spans="1:15">
      <c r="A65" s="295" t="s">
        <v>239</v>
      </c>
      <c r="B65" s="296" t="s">
        <v>229</v>
      </c>
      <c r="C65" s="311">
        <f t="shared" si="15"/>
        <v>0</v>
      </c>
      <c r="D65" s="312"/>
      <c r="E65" s="312"/>
      <c r="F65" s="312"/>
      <c r="G65" s="312"/>
      <c r="H65" s="311">
        <f t="shared" si="17"/>
        <v>0</v>
      </c>
      <c r="I65" s="311">
        <f t="shared" si="17"/>
        <v>0</v>
      </c>
      <c r="J65" s="125"/>
      <c r="K65" s="125"/>
      <c r="L65" s="125"/>
      <c r="M65" s="125"/>
      <c r="N65" s="303">
        <f t="shared" si="18"/>
        <v>0</v>
      </c>
      <c r="O65" s="303">
        <f t="shared" si="18"/>
        <v>0</v>
      </c>
    </row>
    <row r="66" ht="15.75" spans="1:15">
      <c r="A66" s="295" t="s">
        <v>240</v>
      </c>
      <c r="B66" s="296" t="s">
        <v>233</v>
      </c>
      <c r="C66" s="311">
        <f t="shared" si="15"/>
        <v>0</v>
      </c>
      <c r="D66" s="312"/>
      <c r="E66" s="312"/>
      <c r="F66" s="312"/>
      <c r="G66" s="312"/>
      <c r="H66" s="311">
        <f t="shared" si="17"/>
        <v>0</v>
      </c>
      <c r="I66" s="311">
        <f t="shared" si="17"/>
        <v>0</v>
      </c>
      <c r="J66" s="125"/>
      <c r="K66" s="125"/>
      <c r="L66" s="125"/>
      <c r="M66" s="125"/>
      <c r="N66" s="303">
        <f t="shared" si="18"/>
        <v>0</v>
      </c>
      <c r="O66" s="303">
        <f t="shared" si="18"/>
        <v>0</v>
      </c>
    </row>
    <row r="67" ht="15.75" spans="1:15">
      <c r="A67" s="295" t="s">
        <v>241</v>
      </c>
      <c r="B67" s="296" t="s">
        <v>235</v>
      </c>
      <c r="C67" s="311">
        <f t="shared" si="15"/>
        <v>0</v>
      </c>
      <c r="D67" s="312"/>
      <c r="E67" s="312"/>
      <c r="F67" s="312"/>
      <c r="G67" s="312"/>
      <c r="H67" s="311">
        <f t="shared" si="17"/>
        <v>0</v>
      </c>
      <c r="I67" s="311">
        <f t="shared" si="17"/>
        <v>0</v>
      </c>
      <c r="J67" s="125"/>
      <c r="K67" s="125"/>
      <c r="L67" s="125"/>
      <c r="M67" s="125"/>
      <c r="N67" s="303">
        <f t="shared" si="18"/>
        <v>0</v>
      </c>
      <c r="O67" s="303">
        <f t="shared" si="18"/>
        <v>0</v>
      </c>
    </row>
    <row r="68" ht="15.75" spans="1:15">
      <c r="A68" s="295" t="s">
        <v>242</v>
      </c>
      <c r="B68" s="296" t="s">
        <v>8</v>
      </c>
      <c r="C68" s="311">
        <f t="shared" si="15"/>
        <v>0</v>
      </c>
      <c r="D68" s="312"/>
      <c r="E68" s="312"/>
      <c r="F68" s="312"/>
      <c r="G68" s="312"/>
      <c r="H68" s="311">
        <f t="shared" si="17"/>
        <v>0</v>
      </c>
      <c r="I68" s="311">
        <f t="shared" si="17"/>
        <v>0</v>
      </c>
      <c r="J68" s="125"/>
      <c r="K68" s="125"/>
      <c r="L68" s="125"/>
      <c r="M68" s="125"/>
      <c r="N68" s="303">
        <f t="shared" si="18"/>
        <v>0</v>
      </c>
      <c r="O68" s="303">
        <f t="shared" si="18"/>
        <v>0</v>
      </c>
    </row>
    <row r="69" ht="15.75" spans="1:15">
      <c r="A69" s="245" t="s">
        <v>243</v>
      </c>
      <c r="B69" s="348" t="s">
        <v>244</v>
      </c>
      <c r="C69" s="314">
        <f>C71+C77+C80</f>
        <v>134</v>
      </c>
      <c r="D69" s="314">
        <f t="shared" ref="D69:O69" si="19">D71+D77+D80</f>
        <v>22</v>
      </c>
      <c r="E69" s="314">
        <f t="shared" si="19"/>
        <v>0</v>
      </c>
      <c r="F69" s="314">
        <f t="shared" si="19"/>
        <v>29</v>
      </c>
      <c r="G69" s="314">
        <f t="shared" si="19"/>
        <v>0</v>
      </c>
      <c r="H69" s="314">
        <f t="shared" si="19"/>
        <v>51</v>
      </c>
      <c r="I69" s="314">
        <f t="shared" si="19"/>
        <v>0</v>
      </c>
      <c r="J69" s="314">
        <f t="shared" si="19"/>
        <v>42</v>
      </c>
      <c r="K69" s="314">
        <f t="shared" si="19"/>
        <v>0</v>
      </c>
      <c r="L69" s="314">
        <f t="shared" si="19"/>
        <v>41</v>
      </c>
      <c r="M69" s="314">
        <f t="shared" si="19"/>
        <v>0</v>
      </c>
      <c r="N69" s="314">
        <f t="shared" si="19"/>
        <v>83</v>
      </c>
      <c r="O69" s="314">
        <f t="shared" si="19"/>
        <v>0</v>
      </c>
    </row>
    <row r="70" ht="15.75" spans="1:15">
      <c r="A70" s="245"/>
      <c r="B70" s="349" t="s">
        <v>30</v>
      </c>
      <c r="C70" s="314"/>
      <c r="D70" s="314"/>
      <c r="E70" s="314"/>
      <c r="F70" s="314"/>
      <c r="G70" s="314"/>
      <c r="H70" s="312"/>
      <c r="I70" s="312"/>
      <c r="J70" s="312"/>
      <c r="K70" s="312"/>
      <c r="L70" s="312"/>
      <c r="M70" s="312"/>
      <c r="N70" s="312"/>
      <c r="O70" s="312"/>
    </row>
    <row r="71" ht="15.75" spans="1:15">
      <c r="A71" s="350" t="s">
        <v>245</v>
      </c>
      <c r="B71" s="351" t="s">
        <v>246</v>
      </c>
      <c r="C71" s="352">
        <f>C72+C73+C74+C75+C76</f>
        <v>134</v>
      </c>
      <c r="D71" s="352">
        <f t="shared" ref="D71:O71" si="20">D72+D73+D74+D75+D76</f>
        <v>22</v>
      </c>
      <c r="E71" s="352">
        <f t="shared" si="20"/>
        <v>0</v>
      </c>
      <c r="F71" s="352">
        <f t="shared" si="20"/>
        <v>29</v>
      </c>
      <c r="G71" s="352">
        <f t="shared" si="20"/>
        <v>0</v>
      </c>
      <c r="H71" s="352">
        <f t="shared" si="20"/>
        <v>51</v>
      </c>
      <c r="I71" s="352">
        <f t="shared" si="20"/>
        <v>0</v>
      </c>
      <c r="J71" s="352">
        <f t="shared" si="20"/>
        <v>42</v>
      </c>
      <c r="K71" s="352">
        <f t="shared" si="20"/>
        <v>0</v>
      </c>
      <c r="L71" s="352">
        <f t="shared" si="20"/>
        <v>41</v>
      </c>
      <c r="M71" s="352">
        <f t="shared" si="20"/>
        <v>0</v>
      </c>
      <c r="N71" s="352">
        <f t="shared" si="20"/>
        <v>83</v>
      </c>
      <c r="O71" s="352">
        <f t="shared" si="20"/>
        <v>0</v>
      </c>
    </row>
    <row r="72" ht="31.5" spans="1:15">
      <c r="A72" s="295" t="s">
        <v>247</v>
      </c>
      <c r="B72" s="353" t="s">
        <v>248</v>
      </c>
      <c r="C72" s="314">
        <f>D72+F72+J72+L72</f>
        <v>27</v>
      </c>
      <c r="D72" s="314">
        <v>4</v>
      </c>
      <c r="E72" s="325"/>
      <c r="F72" s="314">
        <v>5</v>
      </c>
      <c r="G72" s="325"/>
      <c r="H72" s="352">
        <f>D72+F72</f>
        <v>9</v>
      </c>
      <c r="I72" s="361"/>
      <c r="J72" s="125">
        <v>12</v>
      </c>
      <c r="K72" s="362"/>
      <c r="L72" s="332">
        <v>6</v>
      </c>
      <c r="M72" s="362"/>
      <c r="N72" s="352">
        <f>J72+L72</f>
        <v>18</v>
      </c>
      <c r="O72" s="362"/>
    </row>
    <row r="73" ht="31.5" spans="1:15">
      <c r="A73" s="295" t="s">
        <v>249</v>
      </c>
      <c r="B73" s="353" t="s">
        <v>250</v>
      </c>
      <c r="C73" s="314">
        <f>D73+F73+J73+L73</f>
        <v>11</v>
      </c>
      <c r="D73" s="314"/>
      <c r="E73" s="325"/>
      <c r="F73" s="314">
        <v>6</v>
      </c>
      <c r="G73" s="325"/>
      <c r="H73" s="352">
        <f>D73+F73</f>
        <v>6</v>
      </c>
      <c r="I73" s="361"/>
      <c r="J73" s="314">
        <v>3</v>
      </c>
      <c r="K73" s="362"/>
      <c r="L73" s="332">
        <v>2</v>
      </c>
      <c r="M73" s="362"/>
      <c r="N73" s="352">
        <f>J73+L73</f>
        <v>5</v>
      </c>
      <c r="O73" s="362"/>
    </row>
    <row r="74" ht="47.25" spans="1:15">
      <c r="A74" s="295" t="s">
        <v>251</v>
      </c>
      <c r="B74" s="354" t="s">
        <v>252</v>
      </c>
      <c r="C74" s="314">
        <f>D74+F74+J74+L74</f>
        <v>5</v>
      </c>
      <c r="D74" s="314"/>
      <c r="E74" s="325"/>
      <c r="F74" s="314">
        <v>2</v>
      </c>
      <c r="G74" s="325"/>
      <c r="H74" s="352">
        <f>D74+F74</f>
        <v>2</v>
      </c>
      <c r="I74" s="361"/>
      <c r="J74" s="332">
        <v>2</v>
      </c>
      <c r="K74" s="362"/>
      <c r="L74" s="332">
        <v>1</v>
      </c>
      <c r="M74" s="362"/>
      <c r="N74" s="352">
        <f>J74+L74</f>
        <v>3</v>
      </c>
      <c r="O74" s="362"/>
    </row>
    <row r="75" ht="15.75" spans="1:15">
      <c r="A75" s="295" t="s">
        <v>253</v>
      </c>
      <c r="B75" s="355" t="s">
        <v>254</v>
      </c>
      <c r="C75" s="314">
        <f>D75+F75+J75+L75</f>
        <v>75</v>
      </c>
      <c r="D75" s="314">
        <v>15</v>
      </c>
      <c r="E75" s="325"/>
      <c r="F75" s="314">
        <v>16</v>
      </c>
      <c r="G75" s="325"/>
      <c r="H75" s="352">
        <f>D75+F75</f>
        <v>31</v>
      </c>
      <c r="I75" s="361"/>
      <c r="J75" s="125">
        <v>20</v>
      </c>
      <c r="K75" s="362"/>
      <c r="L75" s="125">
        <v>24</v>
      </c>
      <c r="M75" s="362"/>
      <c r="N75" s="352">
        <f>J75+L75</f>
        <v>44</v>
      </c>
      <c r="O75" s="362"/>
    </row>
    <row r="76" ht="15.75" spans="1:15">
      <c r="A76" s="295" t="s">
        <v>255</v>
      </c>
      <c r="B76" s="326" t="s">
        <v>256</v>
      </c>
      <c r="C76" s="314">
        <f>D76+F76+J76+L76</f>
        <v>16</v>
      </c>
      <c r="D76" s="314">
        <v>3</v>
      </c>
      <c r="E76" s="325"/>
      <c r="F76" s="314">
        <v>0</v>
      </c>
      <c r="G76" s="325"/>
      <c r="H76" s="352">
        <f>D76+F76</f>
        <v>3</v>
      </c>
      <c r="I76" s="361"/>
      <c r="J76" s="125">
        <v>5</v>
      </c>
      <c r="K76" s="362"/>
      <c r="L76" s="332">
        <v>8</v>
      </c>
      <c r="M76" s="362"/>
      <c r="N76" s="352">
        <f>J76+L76</f>
        <v>13</v>
      </c>
      <c r="O76" s="362"/>
    </row>
    <row r="77" ht="15.75" spans="1:15">
      <c r="A77" s="245" t="s">
        <v>257</v>
      </c>
      <c r="B77" s="356" t="s">
        <v>258</v>
      </c>
      <c r="C77" s="314">
        <f>C78+C79</f>
        <v>0</v>
      </c>
      <c r="D77" s="314"/>
      <c r="E77" s="314">
        <f t="shared" ref="E77:O77" si="21">E78+E79</f>
        <v>0</v>
      </c>
      <c r="F77" s="314"/>
      <c r="G77" s="314">
        <f t="shared" si="21"/>
        <v>0</v>
      </c>
      <c r="H77" s="314">
        <f t="shared" si="21"/>
        <v>0</v>
      </c>
      <c r="I77" s="314">
        <f t="shared" si="21"/>
        <v>0</v>
      </c>
      <c r="J77" s="314"/>
      <c r="K77" s="314">
        <f t="shared" si="21"/>
        <v>0</v>
      </c>
      <c r="L77" s="314"/>
      <c r="M77" s="314">
        <f t="shared" si="21"/>
        <v>0</v>
      </c>
      <c r="N77" s="314">
        <f t="shared" si="21"/>
        <v>0</v>
      </c>
      <c r="O77" s="314">
        <f t="shared" si="21"/>
        <v>0</v>
      </c>
    </row>
    <row r="78" ht="47.25" spans="1:15">
      <c r="A78" s="295" t="s">
        <v>259</v>
      </c>
      <c r="B78" s="357" t="s">
        <v>260</v>
      </c>
      <c r="C78" s="314">
        <f>H78+N78</f>
        <v>0</v>
      </c>
      <c r="D78" s="314"/>
      <c r="E78" s="325"/>
      <c r="F78" s="314"/>
      <c r="G78" s="325"/>
      <c r="H78" s="312">
        <f>D78+F78</f>
        <v>0</v>
      </c>
      <c r="I78" s="327"/>
      <c r="J78" s="312"/>
      <c r="K78" s="327"/>
      <c r="L78" s="312"/>
      <c r="M78" s="327"/>
      <c r="N78" s="312">
        <f>J78+L78</f>
        <v>0</v>
      </c>
      <c r="O78" s="327"/>
    </row>
    <row r="79" ht="31.5" spans="1:15">
      <c r="A79" s="295" t="s">
        <v>261</v>
      </c>
      <c r="B79" s="357" t="s">
        <v>262</v>
      </c>
      <c r="C79" s="314">
        <f>H79+N79</f>
        <v>0</v>
      </c>
      <c r="D79" s="314"/>
      <c r="E79" s="325"/>
      <c r="F79" s="312"/>
      <c r="G79" s="325"/>
      <c r="H79" s="312">
        <f>D79+F79</f>
        <v>0</v>
      </c>
      <c r="I79" s="327"/>
      <c r="J79" s="312"/>
      <c r="K79" s="327"/>
      <c r="L79" s="312"/>
      <c r="M79" s="327"/>
      <c r="N79" s="312">
        <f>J79+L79</f>
        <v>0</v>
      </c>
      <c r="O79" s="327"/>
    </row>
    <row r="80" ht="15.75" spans="1:15">
      <c r="A80" s="245" t="s">
        <v>263</v>
      </c>
      <c r="B80" s="358" t="s">
        <v>264</v>
      </c>
      <c r="C80" s="314">
        <f>C81+C82</f>
        <v>0</v>
      </c>
      <c r="D80" s="314">
        <f t="shared" ref="D80:O80" si="22">D81+D82</f>
        <v>0</v>
      </c>
      <c r="E80" s="314">
        <f t="shared" si="22"/>
        <v>0</v>
      </c>
      <c r="F80" s="314">
        <f t="shared" si="22"/>
        <v>0</v>
      </c>
      <c r="G80" s="314">
        <f t="shared" si="22"/>
        <v>0</v>
      </c>
      <c r="H80" s="314">
        <f t="shared" si="22"/>
        <v>0</v>
      </c>
      <c r="I80" s="314">
        <f t="shared" si="22"/>
        <v>0</v>
      </c>
      <c r="J80" s="314">
        <f t="shared" si="22"/>
        <v>0</v>
      </c>
      <c r="K80" s="314">
        <f t="shared" si="22"/>
        <v>0</v>
      </c>
      <c r="L80" s="314">
        <f t="shared" si="22"/>
        <v>0</v>
      </c>
      <c r="M80" s="314">
        <f t="shared" si="22"/>
        <v>0</v>
      </c>
      <c r="N80" s="314">
        <f t="shared" si="22"/>
        <v>0</v>
      </c>
      <c r="O80" s="314">
        <f t="shared" si="22"/>
        <v>0</v>
      </c>
    </row>
    <row r="81" ht="47.25" spans="1:15">
      <c r="A81" s="295" t="s">
        <v>265</v>
      </c>
      <c r="B81" s="354" t="s">
        <v>266</v>
      </c>
      <c r="C81" s="314">
        <f>H81+N81</f>
        <v>0</v>
      </c>
      <c r="D81" s="314">
        <v>0</v>
      </c>
      <c r="E81" s="325"/>
      <c r="F81" s="314">
        <v>0</v>
      </c>
      <c r="G81" s="325"/>
      <c r="H81" s="312">
        <v>0</v>
      </c>
      <c r="I81" s="327"/>
      <c r="J81" s="312">
        <v>0</v>
      </c>
      <c r="K81" s="327"/>
      <c r="L81" s="312"/>
      <c r="M81" s="327"/>
      <c r="N81" s="312">
        <f>J81+L81</f>
        <v>0</v>
      </c>
      <c r="O81" s="327"/>
    </row>
    <row r="82" s="304" customFormat="1" ht="15.75" spans="1:15">
      <c r="A82" s="295" t="s">
        <v>267</v>
      </c>
      <c r="B82" s="359" t="s">
        <v>268</v>
      </c>
      <c r="C82" s="339">
        <f>H82+N82</f>
        <v>0</v>
      </c>
      <c r="D82" s="339"/>
      <c r="E82" s="360"/>
      <c r="F82" s="312">
        <v>0</v>
      </c>
      <c r="G82" s="360"/>
      <c r="H82" s="323">
        <f>D82+F82</f>
        <v>0</v>
      </c>
      <c r="I82" s="361"/>
      <c r="J82" s="314">
        <v>0</v>
      </c>
      <c r="K82" s="363"/>
      <c r="L82" s="314"/>
      <c r="M82" s="363"/>
      <c r="N82" s="322">
        <f>J82+L82</f>
        <v>0</v>
      </c>
      <c r="O82" s="363"/>
    </row>
    <row r="83" s="304" customFormat="1" ht="15.75" spans="1:15">
      <c r="A83" s="305"/>
      <c r="B83" s="306"/>
      <c r="C83" s="307"/>
      <c r="D83" s="307"/>
      <c r="E83" s="307"/>
      <c r="F83" s="307"/>
      <c r="G83" s="307"/>
      <c r="H83" s="308"/>
      <c r="I83" s="308"/>
      <c r="J83" s="341"/>
      <c r="K83" s="341"/>
      <c r="L83" s="341"/>
      <c r="M83" s="341"/>
      <c r="N83" s="341"/>
      <c r="O83" s="341"/>
    </row>
    <row r="84" s="304" customFormat="1" spans="1: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="304" customFormat="1" spans="1: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="304" customFormat="1" spans="1: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="304" customFormat="1" spans="1: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="304" customFormat="1" ht="20.25" spans="1:16">
      <c r="A88"/>
      <c r="B88" s="139" t="s">
        <v>113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</row>
    <row r="89" s="304" customFormat="1" spans="1: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ht="18.75" customHeight="1"/>
    <row r="169" ht="18.75" customHeight="1"/>
    <row r="177" spans="1:1">
      <c r="A177" s="364"/>
    </row>
    <row r="248" ht="18.75" customHeight="1"/>
    <row r="406" ht="18.75" customHeight="1"/>
    <row r="485" ht="18.75" customHeight="1"/>
    <row r="564" ht="18.75" customHeight="1"/>
    <row r="643" ht="18.75" customHeight="1"/>
    <row r="722" ht="18.75" customHeight="1"/>
    <row r="801" ht="18.75" customHeight="1"/>
    <row r="880" ht="18.75" customHeight="1"/>
    <row r="959" ht="18.75" customHeight="1"/>
  </sheetData>
  <mergeCells count="13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B88:P88"/>
    <mergeCell ref="A7:A9"/>
    <mergeCell ref="B7:B9"/>
    <mergeCell ref="C7:C9"/>
  </mergeCells>
  <pageMargins left="0.7" right="0.7" top="0.75" bottom="0.75" header="0.3" footer="0.3"/>
  <pageSetup paperSize="9" scale="27" orientation="landscape"/>
  <headerFooter/>
  <ignoredErrors>
    <ignoredError sqref="A69 A56 A40" numberStoredAsText="1"/>
    <ignoredError sqref="N80 C80 N77 H77" formula="1"/>
    <ignoredError sqref="A81:A82 A78:A79 A72:A76 A65:A68 A59:A6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4"/>
  <sheetViews>
    <sheetView view="pageBreakPreview" zoomScale="60" zoomScaleNormal="100" topLeftCell="A3" workbookViewId="0">
      <selection activeCell="B6" sqref="B6:G6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32.2857142857143" customWidth="1"/>
    <col min="8" max="8" width="16" customWidth="1"/>
    <col min="9" max="9" width="20" customWidth="1"/>
    <col min="10" max="10" width="4.71428571428571" customWidth="1"/>
    <col min="11" max="15" width="9.14285714285714" hidden="1" customWidth="1"/>
    <col min="16" max="16" width="1" hidden="1" customWidth="1"/>
  </cols>
  <sheetData>
    <row r="1" spans="6:9">
      <c r="F1" s="116"/>
      <c r="G1" s="116"/>
      <c r="H1" s="116"/>
      <c r="I1" s="116"/>
    </row>
    <row r="2" spans="6:9">
      <c r="F2" s="116"/>
      <c r="G2" s="116"/>
      <c r="H2" s="116"/>
      <c r="I2" s="116"/>
    </row>
    <row r="4" ht="0.75" customHeight="1"/>
    <row r="5" hidden="1"/>
    <row r="6" ht="51" customHeight="1" spans="2:9">
      <c r="B6" s="53" t="s">
        <v>269</v>
      </c>
      <c r="C6" s="53"/>
      <c r="D6" s="53"/>
      <c r="E6" s="53"/>
      <c r="F6" s="53"/>
      <c r="G6" s="53"/>
      <c r="H6" s="264"/>
      <c r="I6" s="264"/>
    </row>
    <row r="8" spans="9:9">
      <c r="I8" s="172" t="s">
        <v>270</v>
      </c>
    </row>
    <row r="9" ht="15.75" spans="1:9">
      <c r="A9" s="104" t="s">
        <v>116</v>
      </c>
      <c r="B9" s="105" t="s">
        <v>155</v>
      </c>
      <c r="C9" s="104" t="s">
        <v>29</v>
      </c>
      <c r="D9" s="104"/>
      <c r="E9" s="104"/>
      <c r="F9" s="104"/>
      <c r="G9" s="265" t="s">
        <v>30</v>
      </c>
      <c r="H9" s="265"/>
      <c r="I9" s="55" t="s">
        <v>271</v>
      </c>
    </row>
    <row r="10" ht="47.25" spans="1:9">
      <c r="A10" s="104"/>
      <c r="B10" s="105"/>
      <c r="C10" s="104" t="s">
        <v>272</v>
      </c>
      <c r="D10" s="104" t="s">
        <v>273</v>
      </c>
      <c r="E10" s="104" t="s">
        <v>274</v>
      </c>
      <c r="F10" s="104" t="s">
        <v>275</v>
      </c>
      <c r="G10" s="265" t="s">
        <v>276</v>
      </c>
      <c r="H10" s="60" t="s">
        <v>277</v>
      </c>
      <c r="I10" s="59"/>
    </row>
    <row r="11" ht="15.75" spans="1:9">
      <c r="A11" s="121" t="s">
        <v>137</v>
      </c>
      <c r="B11" s="122" t="s">
        <v>15</v>
      </c>
      <c r="C11" s="122" t="s">
        <v>16</v>
      </c>
      <c r="D11" s="122" t="s">
        <v>17</v>
      </c>
      <c r="E11" s="122" t="s">
        <v>18</v>
      </c>
      <c r="F11" s="122" t="s">
        <v>19</v>
      </c>
      <c r="G11" s="266" t="s">
        <v>20</v>
      </c>
      <c r="H11" s="266" t="s">
        <v>21</v>
      </c>
      <c r="I11" s="266" t="s">
        <v>22</v>
      </c>
    </row>
    <row r="12" ht="15.75" spans="1:9">
      <c r="A12" s="267">
        <v>1</v>
      </c>
      <c r="B12" s="268" t="s">
        <v>278</v>
      </c>
      <c r="C12" s="269">
        <f>C13</f>
        <v>425</v>
      </c>
      <c r="D12" s="270"/>
      <c r="E12" s="271"/>
      <c r="F12" s="271"/>
      <c r="G12" s="272"/>
      <c r="H12" s="273">
        <f>H13</f>
        <v>10</v>
      </c>
      <c r="I12" s="273">
        <f>I13</f>
        <v>425</v>
      </c>
    </row>
    <row r="13" ht="15.75" spans="1:9">
      <c r="A13" s="274" t="s">
        <v>31</v>
      </c>
      <c r="B13" s="275" t="s">
        <v>279</v>
      </c>
      <c r="C13" s="276">
        <v>425</v>
      </c>
      <c r="D13" s="275"/>
      <c r="E13" s="275"/>
      <c r="F13" s="275"/>
      <c r="G13" s="88"/>
      <c r="H13" s="277">
        <v>10</v>
      </c>
      <c r="I13" s="125">
        <f>C13+D13+E13+F13</f>
        <v>425</v>
      </c>
    </row>
    <row r="14" ht="15.75" spans="1:9">
      <c r="A14" s="274" t="s">
        <v>33</v>
      </c>
      <c r="B14" s="275" t="s">
        <v>280</v>
      </c>
      <c r="C14" s="276">
        <v>85943</v>
      </c>
      <c r="D14" s="275"/>
      <c r="E14" s="275"/>
      <c r="F14" s="275"/>
      <c r="G14" s="88"/>
      <c r="H14" s="277">
        <v>966</v>
      </c>
      <c r="I14" s="125">
        <f>C14+D14+E14+F14</f>
        <v>85943</v>
      </c>
    </row>
    <row r="15" ht="15.75" spans="1:9">
      <c r="A15" s="278" t="s">
        <v>281</v>
      </c>
      <c r="B15" s="279" t="s">
        <v>282</v>
      </c>
      <c r="C15" s="280"/>
      <c r="D15" s="280"/>
      <c r="E15" s="280"/>
      <c r="F15" s="280"/>
      <c r="G15" s="281"/>
      <c r="H15" s="281"/>
      <c r="I15" s="281"/>
    </row>
    <row r="16" ht="15.75" spans="1:9">
      <c r="A16" s="274" t="s">
        <v>45</v>
      </c>
      <c r="B16" s="19" t="s">
        <v>283</v>
      </c>
      <c r="C16" s="282"/>
      <c r="D16" s="282"/>
      <c r="E16" s="283"/>
      <c r="F16" s="284"/>
      <c r="G16" s="285"/>
      <c r="H16" s="285"/>
      <c r="I16" s="285"/>
    </row>
    <row r="17" ht="15.75" spans="1:9">
      <c r="A17" s="274" t="s">
        <v>284</v>
      </c>
      <c r="B17" s="19" t="s">
        <v>285</v>
      </c>
      <c r="C17" s="286">
        <v>103</v>
      </c>
      <c r="D17" s="287"/>
      <c r="E17" s="20"/>
      <c r="F17" s="275"/>
      <c r="G17" s="88"/>
      <c r="H17" s="288" t="s">
        <v>180</v>
      </c>
      <c r="I17" s="302">
        <f>C17+D17+E17+F17</f>
        <v>103</v>
      </c>
    </row>
    <row r="18" ht="15.75" spans="1:9">
      <c r="A18" s="274" t="s">
        <v>286</v>
      </c>
      <c r="B18" s="19" t="s">
        <v>287</v>
      </c>
      <c r="C18" s="286">
        <v>40</v>
      </c>
      <c r="D18" s="287"/>
      <c r="E18" s="20"/>
      <c r="F18" s="275"/>
      <c r="G18" s="88"/>
      <c r="H18" s="288" t="s">
        <v>180</v>
      </c>
      <c r="I18" s="302">
        <f>C18+D18+E18+F18</f>
        <v>40</v>
      </c>
    </row>
    <row r="19" ht="15.75" spans="1:9">
      <c r="A19" s="274" t="s">
        <v>288</v>
      </c>
      <c r="B19" s="19" t="s">
        <v>289</v>
      </c>
      <c r="C19" s="286"/>
      <c r="D19" s="289"/>
      <c r="E19" s="290"/>
      <c r="F19" s="291"/>
      <c r="G19" s="288"/>
      <c r="H19" s="288"/>
      <c r="I19" s="302">
        <f>C19+D19+E19+F19</f>
        <v>0</v>
      </c>
    </row>
    <row r="20" ht="31.5" spans="1:9">
      <c r="A20" s="274" t="s">
        <v>290</v>
      </c>
      <c r="B20" s="19" t="s">
        <v>291</v>
      </c>
      <c r="C20" s="292"/>
      <c r="D20" s="287"/>
      <c r="E20" s="20"/>
      <c r="F20" s="275"/>
      <c r="G20" s="88"/>
      <c r="H20" s="288" t="s">
        <v>180</v>
      </c>
      <c r="I20" s="302">
        <f>C20+D20+E20+F20</f>
        <v>0</v>
      </c>
    </row>
    <row r="21" ht="15.75" spans="1:9">
      <c r="A21" s="274" t="s">
        <v>288</v>
      </c>
      <c r="B21" s="19" t="s">
        <v>292</v>
      </c>
      <c r="C21" s="292"/>
      <c r="D21" s="287"/>
      <c r="E21" s="20"/>
      <c r="F21" s="275"/>
      <c r="G21" s="88"/>
      <c r="H21" s="288" t="s">
        <v>180</v>
      </c>
      <c r="I21" s="302">
        <f>C21+D21+E21+F21</f>
        <v>0</v>
      </c>
    </row>
    <row r="22" ht="15.75" spans="1:9">
      <c r="A22" s="278" t="s">
        <v>293</v>
      </c>
      <c r="B22" s="268" t="s">
        <v>294</v>
      </c>
      <c r="C22" s="293"/>
      <c r="D22" s="268"/>
      <c r="E22" s="271"/>
      <c r="F22" s="294"/>
      <c r="G22" s="272"/>
      <c r="H22" s="288" t="s">
        <v>180</v>
      </c>
      <c r="I22" s="303"/>
    </row>
    <row r="23" ht="15.75" spans="1:9">
      <c r="A23" s="295" t="s">
        <v>66</v>
      </c>
      <c r="B23" s="296" t="s">
        <v>295</v>
      </c>
      <c r="C23" s="297"/>
      <c r="D23" s="298"/>
      <c r="E23" s="168"/>
      <c r="F23" s="299"/>
      <c r="G23" s="300"/>
      <c r="H23" s="288" t="s">
        <v>180</v>
      </c>
      <c r="I23" s="302">
        <f>C23+D23+E23+F23</f>
        <v>0</v>
      </c>
    </row>
    <row r="24" ht="15.75" spans="1:9">
      <c r="A24" s="295" t="s">
        <v>72</v>
      </c>
      <c r="B24" s="296" t="s">
        <v>296</v>
      </c>
      <c r="C24" s="297"/>
      <c r="D24" s="298"/>
      <c r="E24" s="168"/>
      <c r="F24" s="299"/>
      <c r="G24" s="300"/>
      <c r="H24" s="288" t="s">
        <v>180</v>
      </c>
      <c r="I24" s="302">
        <f>C24+D24+E24+F24</f>
        <v>0</v>
      </c>
    </row>
    <row r="25" ht="15.75" spans="1:9">
      <c r="A25" s="278" t="s">
        <v>297</v>
      </c>
      <c r="B25" s="268" t="s">
        <v>298</v>
      </c>
      <c r="C25" s="301">
        <v>14</v>
      </c>
      <c r="D25" s="294"/>
      <c r="E25" s="294"/>
      <c r="F25" s="294"/>
      <c r="G25" s="272"/>
      <c r="H25" s="288" t="s">
        <v>180</v>
      </c>
      <c r="I25" s="303">
        <f>C25+D25+E25+F25</f>
        <v>14</v>
      </c>
    </row>
    <row r="26" ht="15.75" spans="1:9">
      <c r="A26" s="278" t="s">
        <v>299</v>
      </c>
      <c r="B26" s="279" t="s">
        <v>300</v>
      </c>
      <c r="C26" s="301">
        <v>5</v>
      </c>
      <c r="D26" s="291" t="s">
        <v>180</v>
      </c>
      <c r="E26" s="291" t="s">
        <v>180</v>
      </c>
      <c r="F26" s="291" t="s">
        <v>180</v>
      </c>
      <c r="G26" s="272"/>
      <c r="H26" s="288" t="s">
        <v>180</v>
      </c>
      <c r="I26" s="303">
        <f>C26</f>
        <v>5</v>
      </c>
    </row>
    <row r="29" ht="18.75" customHeight="1"/>
    <row r="30" ht="20.25" spans="2:16">
      <c r="B30" s="139" t="s">
        <v>113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ht="45" customHeight="1"/>
    <row r="52" ht="18.75" customHeight="1"/>
    <row r="54" ht="36.75" customHeight="1"/>
    <row r="75" ht="18.75" customHeight="1"/>
    <row r="77" ht="40.5" customHeight="1"/>
    <row r="98" ht="18.75" customHeight="1"/>
    <row r="100" ht="38.25" customHeight="1"/>
    <row r="121" ht="18.75" customHeight="1"/>
    <row r="123" ht="38.25" customHeight="1"/>
    <row r="144" ht="18.75" customHeight="1"/>
    <row r="146" ht="44.25" customHeight="1"/>
    <row r="167" ht="18.75" customHeight="1"/>
    <row r="169" ht="46.5" customHeight="1"/>
    <row r="190" ht="18.75" customHeight="1"/>
    <row r="192" ht="33" customHeight="1"/>
    <row r="215" ht="42" customHeight="1"/>
    <row r="238" ht="40.5" customHeight="1"/>
    <row r="261" ht="49.5" customHeight="1"/>
    <row r="284" ht="42" customHeight="1"/>
  </sheetData>
  <mergeCells count="9">
    <mergeCell ref="F1:H1"/>
    <mergeCell ref="F2:H2"/>
    <mergeCell ref="B6:G6"/>
    <mergeCell ref="C9:F9"/>
    <mergeCell ref="G9:H9"/>
    <mergeCell ref="B30:P30"/>
    <mergeCell ref="A9:A10"/>
    <mergeCell ref="B9:B10"/>
    <mergeCell ref="I9:I10"/>
  </mergeCells>
  <pageMargins left="0.7" right="0.7" top="0.75" bottom="0.75" header="0.3" footer="0.3"/>
  <pageSetup paperSize="9" scale="71" orientation="landscape"/>
  <headerFooter/>
  <ignoredErrors>
    <ignoredError sqref="A17:A21" twoDigitTextYear="1"/>
    <ignoredError sqref="A25:A26 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0"/>
  <sheetViews>
    <sheetView view="pageBreakPreview" zoomScale="60" zoomScaleNormal="66" workbookViewId="0">
      <selection activeCell="A3" sqref="A3:T3"/>
    </sheetView>
  </sheetViews>
  <sheetFormatPr defaultColWidth="9" defaultRowHeight="15"/>
  <cols>
    <col min="1" max="1" width="5" customWidth="1"/>
    <col min="2" max="2" width="46.2857142857143" customWidth="1"/>
    <col min="3" max="4" width="11.1428571428571" customWidth="1"/>
    <col min="5" max="5" width="12.2857142857143" customWidth="1"/>
    <col min="6" max="6" width="11.2857142857143" customWidth="1"/>
    <col min="7" max="7" width="13.8571428571429" customWidth="1"/>
    <col min="8" max="8" width="12.8571428571429" customWidth="1"/>
    <col min="9" max="14" width="12.5714285714286" customWidth="1"/>
    <col min="15" max="20" width="12.7142857142857" customWidth="1"/>
  </cols>
  <sheetData>
    <row r="2" ht="55.5" customHeight="1" spans="1:20">
      <c r="A2" s="2" t="s">
        <v>301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0.25" spans="1:20">
      <c r="A3" s="2" t="s">
        <v>302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5.75" spans="20:20">
      <c r="T4" s="140" t="s">
        <v>303</v>
      </c>
    </row>
    <row r="5" spans="1:20">
      <c r="A5" s="258" t="s">
        <v>304</v>
      </c>
      <c r="B5" s="258" t="s">
        <v>305</v>
      </c>
      <c r="C5" s="258" t="s">
        <v>306</v>
      </c>
      <c r="D5" s="258"/>
      <c r="E5" s="258"/>
      <c r="F5" s="258"/>
      <c r="G5" s="258"/>
      <c r="H5" s="258"/>
      <c r="I5" s="258" t="s">
        <v>307</v>
      </c>
      <c r="J5" s="258"/>
      <c r="K5" s="258"/>
      <c r="L5" s="258"/>
      <c r="M5" s="258"/>
      <c r="N5" s="258"/>
      <c r="O5" s="258" t="s">
        <v>308</v>
      </c>
      <c r="P5" s="258"/>
      <c r="Q5" s="258"/>
      <c r="R5" s="258"/>
      <c r="S5" s="258"/>
      <c r="T5" s="258"/>
    </row>
    <row r="6" ht="54.75" customHeight="1" spans="1:20">
      <c r="A6" s="258"/>
      <c r="B6" s="258"/>
      <c r="C6" s="258" t="s">
        <v>309</v>
      </c>
      <c r="D6" s="258"/>
      <c r="E6" s="258" t="s">
        <v>310</v>
      </c>
      <c r="F6" s="258"/>
      <c r="G6" s="258" t="s">
        <v>311</v>
      </c>
      <c r="H6" s="258"/>
      <c r="I6" s="258" t="s">
        <v>309</v>
      </c>
      <c r="J6" s="258"/>
      <c r="K6" s="258" t="s">
        <v>310</v>
      </c>
      <c r="L6" s="258"/>
      <c r="M6" s="258" t="s">
        <v>311</v>
      </c>
      <c r="N6" s="258"/>
      <c r="O6" s="258" t="s">
        <v>309</v>
      </c>
      <c r="P6" s="258"/>
      <c r="Q6" s="258" t="s">
        <v>310</v>
      </c>
      <c r="R6" s="258"/>
      <c r="S6" s="258" t="s">
        <v>311</v>
      </c>
      <c r="T6" s="258"/>
    </row>
    <row r="7" ht="25.5" spans="1:20">
      <c r="A7" s="258"/>
      <c r="B7" s="258"/>
      <c r="C7" s="258" t="s">
        <v>312</v>
      </c>
      <c r="D7" s="258" t="s">
        <v>313</v>
      </c>
      <c r="E7" s="258" t="s">
        <v>312</v>
      </c>
      <c r="F7" s="258" t="s">
        <v>313</v>
      </c>
      <c r="G7" s="258" t="s">
        <v>312</v>
      </c>
      <c r="H7" s="258" t="s">
        <v>313</v>
      </c>
      <c r="I7" s="258" t="s">
        <v>312</v>
      </c>
      <c r="J7" s="258" t="s">
        <v>313</v>
      </c>
      <c r="K7" s="258" t="s">
        <v>312</v>
      </c>
      <c r="L7" s="258" t="s">
        <v>313</v>
      </c>
      <c r="M7" s="258" t="s">
        <v>312</v>
      </c>
      <c r="N7" s="258" t="s">
        <v>313</v>
      </c>
      <c r="O7" s="258" t="s">
        <v>312</v>
      </c>
      <c r="P7" s="258" t="s">
        <v>313</v>
      </c>
      <c r="Q7" s="258" t="s">
        <v>312</v>
      </c>
      <c r="R7" s="258" t="s">
        <v>313</v>
      </c>
      <c r="S7" s="258" t="s">
        <v>312</v>
      </c>
      <c r="T7" s="258" t="s">
        <v>313</v>
      </c>
    </row>
    <row r="8" ht="29.25" customHeight="1" spans="1:20">
      <c r="A8" s="259">
        <v>1</v>
      </c>
      <c r="B8" s="20" t="s">
        <v>314</v>
      </c>
      <c r="C8" s="20">
        <v>3.6</v>
      </c>
      <c r="D8" s="20">
        <v>3.6</v>
      </c>
      <c r="E8" s="20">
        <v>0</v>
      </c>
      <c r="F8" s="20">
        <v>0</v>
      </c>
      <c r="G8" s="20">
        <v>0</v>
      </c>
      <c r="H8" s="20">
        <v>0</v>
      </c>
      <c r="I8" s="100">
        <v>7.1</v>
      </c>
      <c r="J8" s="100">
        <v>7.1</v>
      </c>
      <c r="K8" s="100">
        <v>0</v>
      </c>
      <c r="L8" s="100">
        <v>0</v>
      </c>
      <c r="M8" s="262">
        <v>204.32</v>
      </c>
      <c r="N8" s="262">
        <v>204.32</v>
      </c>
      <c r="O8" s="263">
        <v>3.6</v>
      </c>
      <c r="P8" s="263">
        <v>3.6</v>
      </c>
      <c r="Q8" s="100">
        <v>10</v>
      </c>
      <c r="R8" s="100">
        <v>10</v>
      </c>
      <c r="S8" s="100">
        <v>59.5</v>
      </c>
      <c r="T8" s="100">
        <v>59.5</v>
      </c>
    </row>
    <row r="9" ht="29.25" customHeight="1" spans="1:20">
      <c r="A9" s="111"/>
      <c r="B9" s="260" t="s">
        <v>315</v>
      </c>
      <c r="C9" s="261">
        <f t="shared" ref="C9:T9" si="0">SUM(C8:C8)</f>
        <v>3.6</v>
      </c>
      <c r="D9" s="261">
        <f t="shared" si="0"/>
        <v>3.6</v>
      </c>
      <c r="E9" s="261">
        <f t="shared" si="0"/>
        <v>0</v>
      </c>
      <c r="F9" s="261">
        <f t="shared" si="0"/>
        <v>0</v>
      </c>
      <c r="G9" s="261">
        <f t="shared" si="0"/>
        <v>0</v>
      </c>
      <c r="H9" s="261">
        <f t="shared" si="0"/>
        <v>0</v>
      </c>
      <c r="I9" s="261">
        <f t="shared" si="0"/>
        <v>7.1</v>
      </c>
      <c r="J9" s="261">
        <f t="shared" si="0"/>
        <v>7.1</v>
      </c>
      <c r="K9" s="261">
        <f t="shared" si="0"/>
        <v>0</v>
      </c>
      <c r="L9" s="261">
        <f t="shared" si="0"/>
        <v>0</v>
      </c>
      <c r="M9" s="261">
        <f t="shared" si="0"/>
        <v>204.32</v>
      </c>
      <c r="N9" s="261">
        <f t="shared" si="0"/>
        <v>204.32</v>
      </c>
      <c r="O9" s="261">
        <f t="shared" si="0"/>
        <v>3.6</v>
      </c>
      <c r="P9" s="261">
        <f t="shared" si="0"/>
        <v>3.6</v>
      </c>
      <c r="Q9" s="261">
        <f t="shared" si="0"/>
        <v>10</v>
      </c>
      <c r="R9" s="261">
        <f t="shared" si="0"/>
        <v>10</v>
      </c>
      <c r="S9" s="261">
        <f t="shared" si="0"/>
        <v>59.5</v>
      </c>
      <c r="T9" s="261">
        <f t="shared" si="0"/>
        <v>59.5</v>
      </c>
    </row>
    <row r="10" ht="29.25" customHeight="1"/>
    <row r="11" ht="29.25" customHeight="1"/>
    <row r="12" ht="33" customHeight="1"/>
    <row r="13" ht="11.25" customHeight="1"/>
    <row r="14" ht="53.25" customHeight="1" spans="1:20">
      <c r="A14" s="2" t="s">
        <v>316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29.25" customHeight="1"/>
    <row r="16" ht="29.25" customHeight="1"/>
    <row r="17" ht="29.25" customHeight="1"/>
    <row r="18" ht="29.25" customHeight="1"/>
    <row r="19" ht="29.25" customHeight="1"/>
    <row r="20" ht="21" customHeight="1"/>
  </sheetData>
  <mergeCells count="17">
    <mergeCell ref="A2:T2"/>
    <mergeCell ref="A3:T3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14:T14"/>
    <mergeCell ref="A5:A7"/>
    <mergeCell ref="B5:B7"/>
  </mergeCells>
  <pageMargins left="0" right="0" top="0.393700787401575" bottom="0" header="0.31496062992126" footer="0.3149606299212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view="pageBreakPreview" zoomScale="78" zoomScaleNormal="80" topLeftCell="A4" workbookViewId="0">
      <selection activeCell="F7" sqref="F7"/>
    </sheetView>
  </sheetViews>
  <sheetFormatPr defaultColWidth="9.14285714285714" defaultRowHeight="15" outlineLevelCol="5"/>
  <cols>
    <col min="1" max="1" width="8.28571428571429" style="229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116"/>
      <c r="D1" s="116"/>
      <c r="E1" s="116"/>
      <c r="F1" s="116"/>
    </row>
    <row r="2" spans="3:6">
      <c r="C2" s="116"/>
      <c r="D2" s="116"/>
      <c r="E2" s="116"/>
      <c r="F2" s="116"/>
    </row>
    <row r="3" spans="5:6">
      <c r="E3" s="230"/>
      <c r="F3" s="230"/>
    </row>
    <row r="4" ht="18.75" customHeight="1"/>
    <row r="6" ht="36" customHeight="1" spans="1:6">
      <c r="A6" s="23" t="s">
        <v>317</v>
      </c>
      <c r="B6" s="23"/>
      <c r="C6" s="23"/>
      <c r="D6" s="23"/>
      <c r="E6" s="23"/>
      <c r="F6" s="23"/>
    </row>
    <row r="7" customHeight="1" spans="3:4">
      <c r="C7" s="4"/>
      <c r="D7" s="4"/>
    </row>
    <row r="8" spans="6:6">
      <c r="F8" s="172" t="s">
        <v>318</v>
      </c>
    </row>
    <row r="9" spans="1:6">
      <c r="A9" s="231" t="s">
        <v>116</v>
      </c>
      <c r="B9" s="232"/>
      <c r="C9" s="232" t="s">
        <v>319</v>
      </c>
      <c r="D9" s="232" t="s">
        <v>320</v>
      </c>
      <c r="E9" s="232" t="s">
        <v>321</v>
      </c>
      <c r="F9" s="233" t="s">
        <v>9</v>
      </c>
    </row>
    <row r="10" spans="1:6">
      <c r="A10" s="231"/>
      <c r="B10" s="232"/>
      <c r="C10" s="232"/>
      <c r="D10" s="232"/>
      <c r="E10" s="234"/>
      <c r="F10" s="235"/>
    </row>
    <row r="11" spans="1:6">
      <c r="A11" s="236" t="s">
        <v>137</v>
      </c>
      <c r="B11" s="237" t="s">
        <v>15</v>
      </c>
      <c r="C11" s="237" t="s">
        <v>16</v>
      </c>
      <c r="D11" s="237" t="s">
        <v>17</v>
      </c>
      <c r="E11" s="237" t="s">
        <v>18</v>
      </c>
      <c r="F11" s="237" t="s">
        <v>19</v>
      </c>
    </row>
    <row r="12" spans="1:6">
      <c r="A12" s="238">
        <v>1</v>
      </c>
      <c r="B12" s="239" t="s">
        <v>322</v>
      </c>
      <c r="C12" s="240">
        <v>13</v>
      </c>
      <c r="D12" s="240">
        <v>15</v>
      </c>
      <c r="E12" s="240">
        <v>60</v>
      </c>
      <c r="F12" s="241">
        <f>C12+D12+E12</f>
        <v>88</v>
      </c>
    </row>
    <row r="13" spans="1:6">
      <c r="A13" s="238">
        <v>2</v>
      </c>
      <c r="B13" s="242" t="s">
        <v>323</v>
      </c>
      <c r="C13" s="243">
        <v>846</v>
      </c>
      <c r="D13" s="243">
        <v>146</v>
      </c>
      <c r="E13" s="243">
        <v>1531</v>
      </c>
      <c r="F13" s="244">
        <f t="shared" ref="F13:F24" si="0">C13+D13+E13</f>
        <v>2523</v>
      </c>
    </row>
    <row r="14" ht="15.75" spans="1:6">
      <c r="A14" s="245">
        <v>3</v>
      </c>
      <c r="B14" s="242" t="s">
        <v>324</v>
      </c>
      <c r="C14" s="243">
        <v>6</v>
      </c>
      <c r="D14" s="243">
        <v>3</v>
      </c>
      <c r="E14" s="243">
        <v>19</v>
      </c>
      <c r="F14" s="244">
        <f t="shared" si="0"/>
        <v>28</v>
      </c>
    </row>
    <row r="15" ht="15.75" spans="1:6">
      <c r="A15" s="246">
        <v>4</v>
      </c>
      <c r="B15" s="247" t="s">
        <v>325</v>
      </c>
      <c r="C15" s="248">
        <f>C16+C17+C18+C19+C20</f>
        <v>54</v>
      </c>
      <c r="D15" s="248">
        <f>D16+D17+D18+D19+D20</f>
        <v>66</v>
      </c>
      <c r="E15" s="248">
        <f>E16+E17+E18+E19+E20</f>
        <v>256</v>
      </c>
      <c r="F15" s="244">
        <f t="shared" si="0"/>
        <v>376</v>
      </c>
    </row>
    <row r="16" ht="15.75" spans="1:6">
      <c r="A16" s="249" t="s">
        <v>101</v>
      </c>
      <c r="B16" s="250" t="s">
        <v>326</v>
      </c>
      <c r="C16" s="251"/>
      <c r="D16" s="251"/>
      <c r="E16" s="166">
        <v>6</v>
      </c>
      <c r="F16" s="244">
        <f t="shared" si="0"/>
        <v>6</v>
      </c>
    </row>
    <row r="17" ht="15.75" spans="1:6">
      <c r="A17" s="252" t="s">
        <v>103</v>
      </c>
      <c r="B17" s="253" t="s">
        <v>327</v>
      </c>
      <c r="C17" s="254"/>
      <c r="D17" s="254"/>
      <c r="E17" s="18">
        <v>1</v>
      </c>
      <c r="F17" s="244">
        <f t="shared" si="0"/>
        <v>1</v>
      </c>
    </row>
    <row r="18" ht="15.75" spans="1:6">
      <c r="A18" s="252" t="s">
        <v>109</v>
      </c>
      <c r="B18" s="253" t="s">
        <v>328</v>
      </c>
      <c r="C18" s="18"/>
      <c r="D18" s="254"/>
      <c r="E18" s="18">
        <v>2</v>
      </c>
      <c r="F18" s="244">
        <f t="shared" si="0"/>
        <v>2</v>
      </c>
    </row>
    <row r="19" ht="15.75" spans="1:6">
      <c r="A19" s="252" t="s">
        <v>111</v>
      </c>
      <c r="B19" s="253" t="s">
        <v>329</v>
      </c>
      <c r="C19" s="18">
        <v>12</v>
      </c>
      <c r="D19" s="18">
        <v>15</v>
      </c>
      <c r="E19" s="18">
        <v>63</v>
      </c>
      <c r="F19" s="244">
        <f t="shared" si="0"/>
        <v>90</v>
      </c>
    </row>
    <row r="20" ht="15.75" spans="1:6">
      <c r="A20" s="252" t="s">
        <v>330</v>
      </c>
      <c r="B20" s="253" t="s">
        <v>331</v>
      </c>
      <c r="C20" s="248">
        <f>C21+C22+C23+C24</f>
        <v>42</v>
      </c>
      <c r="D20" s="248">
        <f>D21+D22+D23+D24</f>
        <v>51</v>
      </c>
      <c r="E20" s="248">
        <f>E21+E22+E23+E24</f>
        <v>184</v>
      </c>
      <c r="F20" s="244">
        <f t="shared" si="0"/>
        <v>277</v>
      </c>
    </row>
    <row r="21" ht="15.75" spans="1:6">
      <c r="A21" s="252" t="s">
        <v>332</v>
      </c>
      <c r="B21" s="253" t="s">
        <v>333</v>
      </c>
      <c r="C21" s="255">
        <v>13</v>
      </c>
      <c r="D21" s="255">
        <v>15</v>
      </c>
      <c r="E21" s="255">
        <v>57</v>
      </c>
      <c r="F21" s="244">
        <f t="shared" si="0"/>
        <v>85</v>
      </c>
    </row>
    <row r="22" ht="15.75" spans="1:6">
      <c r="A22" s="252" t="s">
        <v>334</v>
      </c>
      <c r="B22" s="253" t="s">
        <v>335</v>
      </c>
      <c r="C22" s="256">
        <v>2</v>
      </c>
      <c r="D22" s="256">
        <v>2</v>
      </c>
      <c r="E22" s="256">
        <v>11</v>
      </c>
      <c r="F22" s="244">
        <f t="shared" si="0"/>
        <v>15</v>
      </c>
    </row>
    <row r="23" ht="15.75" spans="1:6">
      <c r="A23" s="252" t="s">
        <v>336</v>
      </c>
      <c r="B23" s="253" t="s">
        <v>337</v>
      </c>
      <c r="C23" s="256">
        <v>13</v>
      </c>
      <c r="D23" s="256">
        <v>17</v>
      </c>
      <c r="E23" s="256">
        <v>56</v>
      </c>
      <c r="F23" s="244">
        <f t="shared" si="0"/>
        <v>86</v>
      </c>
    </row>
    <row r="24" ht="15.75" spans="1:6">
      <c r="A24" s="252" t="s">
        <v>338</v>
      </c>
      <c r="B24" s="253" t="s">
        <v>339</v>
      </c>
      <c r="C24" s="256">
        <v>14</v>
      </c>
      <c r="D24" s="256">
        <v>17</v>
      </c>
      <c r="E24" s="256">
        <v>60</v>
      </c>
      <c r="F24" s="244">
        <f t="shared" si="0"/>
        <v>91</v>
      </c>
    </row>
    <row r="27" ht="18.75" customHeight="1" spans="1:2">
      <c r="A27" s="1"/>
      <c r="B27" s="257" t="s">
        <v>340</v>
      </c>
    </row>
    <row r="28" spans="1:1">
      <c r="A28" s="1"/>
    </row>
    <row r="29" spans="1:1">
      <c r="A29" s="1"/>
    </row>
    <row r="30" ht="18.75" customHeight="1" spans="1:1">
      <c r="A30" s="1"/>
    </row>
    <row r="31" spans="1:1">
      <c r="A31" s="1"/>
    </row>
    <row r="32" spans="1:1">
      <c r="A32" s="1"/>
    </row>
    <row r="33" customHeight="1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ht="18.75" customHeight="1" spans="1:1">
      <c r="A48" s="1"/>
    </row>
    <row r="49" spans="1:1">
      <c r="A49" s="1"/>
    </row>
    <row r="50" spans="1:1">
      <c r="A50" s="1"/>
    </row>
    <row r="51" ht="18.75" customHeight="1" spans="1:1">
      <c r="A51" s="1"/>
    </row>
    <row r="52" spans="1:1">
      <c r="A52" s="1"/>
    </row>
    <row r="53" spans="1:1">
      <c r="A53" s="1"/>
    </row>
    <row r="54" customHeight="1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ht="18.75" customHeight="1" spans="1:1">
      <c r="A69" s="1"/>
    </row>
    <row r="70" spans="1:1">
      <c r="A70" s="1"/>
    </row>
    <row r="71" spans="1:1">
      <c r="A71" s="1"/>
    </row>
    <row r="72" ht="18.75" customHeight="1" spans="1:1">
      <c r="A72" s="1"/>
    </row>
    <row r="73" spans="1:1">
      <c r="A73" s="1"/>
    </row>
    <row r="74" spans="1:1">
      <c r="A74" s="1"/>
    </row>
    <row r="75" customHeight="1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ht="18.75" customHeight="1" spans="1:1">
      <c r="A90" s="1"/>
    </row>
    <row r="91" spans="1:1">
      <c r="A91" s="1"/>
    </row>
    <row r="92" spans="1:1">
      <c r="A92" s="1"/>
    </row>
    <row r="93" customHeight="1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ht="18.75" customHeight="1" spans="1:1">
      <c r="A111" s="1"/>
    </row>
    <row r="112" spans="1:1">
      <c r="A112" s="1"/>
    </row>
    <row r="113" spans="1:1">
      <c r="A113" s="1"/>
    </row>
    <row r="114" customHeight="1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ht="18.75" customHeight="1" spans="1:1">
      <c r="A132" s="1"/>
    </row>
    <row r="133" spans="1:1">
      <c r="A133" s="1"/>
    </row>
    <row r="134" spans="1:1">
      <c r="A134" s="1"/>
    </row>
    <row r="135" customHeight="1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ht="18.75" customHeight="1" spans="1:1">
      <c r="A153" s="1"/>
    </row>
    <row r="154" spans="1:1">
      <c r="A154" s="1"/>
    </row>
    <row r="155" spans="1:1">
      <c r="A155" s="1"/>
    </row>
    <row r="156" customHeight="1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ht="18.75" customHeight="1" spans="1:1">
      <c r="A174" s="1"/>
    </row>
    <row r="175" spans="1:1">
      <c r="A175" s="1"/>
    </row>
    <row r="176" spans="1:1">
      <c r="A176" s="1"/>
    </row>
    <row r="177" customHeight="1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57"/>
    <hyperlink ref="D21" r:id="rId2" display="15"/>
  </hyperlinks>
  <pageMargins left="0" right="0" top="0.393700787401575" bottom="0" header="0.31496062992126" footer="0.31496062992126"/>
  <pageSetup paperSize="9" scale="84" orientation="landscape"/>
  <headerFooter/>
  <ignoredErrors>
    <ignoredError sqref="A21:A24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1"/>
  <sheetViews>
    <sheetView view="pageBreakPreview" zoomScale="40" zoomScaleNormal="60" workbookViewId="0">
      <selection activeCell="A8" sqref="A8:Z8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  <col min="26" max="26" width="11.5714285714286" customWidth="1"/>
  </cols>
  <sheetData>
    <row r="1" spans="1:26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16"/>
      <c r="W1" s="116"/>
      <c r="X1" s="116"/>
      <c r="Y1" s="173"/>
      <c r="Z1" s="173"/>
    </row>
    <row r="2" spans="1:26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16"/>
      <c r="W2" s="116"/>
      <c r="X2" s="116"/>
      <c r="Y2" s="173"/>
      <c r="Z2" s="173"/>
    </row>
    <row r="3" ht="15.75" spans="1:26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210"/>
      <c r="X3" s="210"/>
      <c r="Y3" s="173"/>
      <c r="Z3" s="173"/>
    </row>
    <row r="4" spans="1:26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ht="22.5" customHeight="1"/>
    <row r="7" ht="20.25" spans="1:26">
      <c r="A7" s="174" t="s">
        <v>341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</row>
    <row r="8" ht="18.75" customHeight="1" spans="1:26">
      <c r="A8" s="175" t="s">
        <v>302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ht="18.75" customHeight="1" spans="1:26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211" t="s">
        <v>342</v>
      </c>
      <c r="Y9" s="211"/>
      <c r="Z9" s="211"/>
    </row>
    <row r="10" ht="18.75" customHeight="1" spans="1:26">
      <c r="A10" s="177" t="s">
        <v>116</v>
      </c>
      <c r="B10" s="177" t="s">
        <v>343</v>
      </c>
      <c r="C10" s="177" t="s">
        <v>344</v>
      </c>
      <c r="D10" s="177" t="s">
        <v>345</v>
      </c>
      <c r="E10" s="177" t="s">
        <v>346</v>
      </c>
      <c r="F10" s="178" t="s">
        <v>30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</row>
    <row r="11" ht="18.75" spans="1:26">
      <c r="A11" s="177"/>
      <c r="B11" s="177"/>
      <c r="C11" s="177"/>
      <c r="D11" s="177"/>
      <c r="E11" s="177"/>
      <c r="F11" s="177" t="s">
        <v>347</v>
      </c>
      <c r="G11" s="177"/>
      <c r="H11" s="177"/>
      <c r="I11" s="177" t="s">
        <v>348</v>
      </c>
      <c r="J11" s="177"/>
      <c r="K11" s="177"/>
      <c r="L11" s="177"/>
      <c r="M11" s="177"/>
      <c r="N11" s="177"/>
      <c r="O11" s="177"/>
      <c r="P11" s="177"/>
      <c r="Q11" s="177" t="s">
        <v>349</v>
      </c>
      <c r="R11" s="177"/>
      <c r="S11" s="177"/>
      <c r="T11" s="177"/>
      <c r="U11" s="177"/>
      <c r="V11" s="177"/>
      <c r="W11" s="212" t="s">
        <v>350</v>
      </c>
      <c r="X11" s="212"/>
      <c r="Y11" s="212"/>
      <c r="Z11" s="212"/>
    </row>
    <row r="12" ht="18.75" spans="1:26">
      <c r="A12" s="177"/>
      <c r="B12" s="177"/>
      <c r="C12" s="177"/>
      <c r="D12" s="177"/>
      <c r="E12" s="177"/>
      <c r="F12" s="179" t="s">
        <v>120</v>
      </c>
      <c r="G12" s="179" t="s">
        <v>121</v>
      </c>
      <c r="H12" s="177" t="s">
        <v>9</v>
      </c>
      <c r="I12" s="177" t="s">
        <v>351</v>
      </c>
      <c r="J12" s="177"/>
      <c r="K12" s="177" t="s">
        <v>352</v>
      </c>
      <c r="L12" s="177"/>
      <c r="M12" s="177" t="s">
        <v>353</v>
      </c>
      <c r="N12" s="177"/>
      <c r="O12" s="177"/>
      <c r="P12" s="177" t="s">
        <v>9</v>
      </c>
      <c r="Q12" s="179" t="s">
        <v>354</v>
      </c>
      <c r="R12" s="179" t="s">
        <v>355</v>
      </c>
      <c r="S12" s="179" t="s">
        <v>356</v>
      </c>
      <c r="T12" s="179" t="s">
        <v>357</v>
      </c>
      <c r="U12" s="177" t="s">
        <v>358</v>
      </c>
      <c r="V12" s="213" t="s">
        <v>30</v>
      </c>
      <c r="W12" s="214" t="s">
        <v>359</v>
      </c>
      <c r="X12" s="215" t="s">
        <v>360</v>
      </c>
      <c r="Y12" s="214" t="s">
        <v>361</v>
      </c>
      <c r="Z12" s="225" t="s">
        <v>9</v>
      </c>
    </row>
    <row r="13" ht="50.3" spans="1:26">
      <c r="A13" s="177"/>
      <c r="B13" s="177"/>
      <c r="C13" s="177"/>
      <c r="D13" s="177"/>
      <c r="E13" s="177"/>
      <c r="F13" s="179"/>
      <c r="G13" s="179"/>
      <c r="H13" s="177"/>
      <c r="I13" s="179" t="s">
        <v>362</v>
      </c>
      <c r="J13" s="179" t="s">
        <v>363</v>
      </c>
      <c r="K13" s="179" t="s">
        <v>362</v>
      </c>
      <c r="L13" s="179" t="s">
        <v>363</v>
      </c>
      <c r="M13" s="179" t="s">
        <v>362</v>
      </c>
      <c r="N13" s="179" t="s">
        <v>363</v>
      </c>
      <c r="O13" s="179" t="s">
        <v>364</v>
      </c>
      <c r="P13" s="177"/>
      <c r="Q13" s="179"/>
      <c r="R13" s="179"/>
      <c r="S13" s="179"/>
      <c r="T13" s="179"/>
      <c r="U13" s="177"/>
      <c r="V13" s="177" t="s">
        <v>365</v>
      </c>
      <c r="W13" s="214"/>
      <c r="X13" s="215"/>
      <c r="Y13" s="214"/>
      <c r="Z13" s="226"/>
    </row>
    <row r="14" ht="18.75" spans="1:26">
      <c r="A14" s="180" t="s">
        <v>137</v>
      </c>
      <c r="B14" s="180" t="s">
        <v>15</v>
      </c>
      <c r="C14" s="180" t="s">
        <v>16</v>
      </c>
      <c r="D14" s="180" t="s">
        <v>17</v>
      </c>
      <c r="E14" s="180" t="s">
        <v>18</v>
      </c>
      <c r="F14" s="180" t="s">
        <v>19</v>
      </c>
      <c r="G14" s="180" t="s">
        <v>20</v>
      </c>
      <c r="H14" s="180" t="s">
        <v>21</v>
      </c>
      <c r="I14" s="180" t="s">
        <v>22</v>
      </c>
      <c r="J14" s="180" t="s">
        <v>23</v>
      </c>
      <c r="K14" s="180" t="s">
        <v>24</v>
      </c>
      <c r="L14" s="180" t="s">
        <v>25</v>
      </c>
      <c r="M14" s="180" t="s">
        <v>26</v>
      </c>
      <c r="N14" s="180" t="s">
        <v>27</v>
      </c>
      <c r="O14" s="180" t="s">
        <v>28</v>
      </c>
      <c r="P14" s="180" t="s">
        <v>138</v>
      </c>
      <c r="Q14" s="180" t="s">
        <v>139</v>
      </c>
      <c r="R14" s="180" t="s">
        <v>140</v>
      </c>
      <c r="S14" s="180" t="s">
        <v>141</v>
      </c>
      <c r="T14" s="180" t="s">
        <v>142</v>
      </c>
      <c r="U14" s="216" t="s">
        <v>143</v>
      </c>
      <c r="V14" s="216" t="s">
        <v>144</v>
      </c>
      <c r="W14" s="216" t="s">
        <v>145</v>
      </c>
      <c r="X14" s="216" t="s">
        <v>366</v>
      </c>
      <c r="Y14" s="216" t="s">
        <v>367</v>
      </c>
      <c r="Z14" s="216" t="s">
        <v>368</v>
      </c>
    </row>
    <row r="15" ht="18.75" spans="1:26">
      <c r="A15" s="181">
        <v>1</v>
      </c>
      <c r="B15" s="182" t="s">
        <v>369</v>
      </c>
      <c r="C15" s="183">
        <f>+C17+C18+C19+C20+C21</f>
        <v>2.5</v>
      </c>
      <c r="D15" s="183">
        <f t="shared" ref="D15:Z15" si="0">+D17+D18+D19+D20+D21</f>
        <v>3</v>
      </c>
      <c r="E15" s="183">
        <f t="shared" si="0"/>
        <v>0</v>
      </c>
      <c r="F15" s="183">
        <f t="shared" si="0"/>
        <v>2</v>
      </c>
      <c r="G15" s="183">
        <f t="shared" si="0"/>
        <v>0.5</v>
      </c>
      <c r="H15" s="183">
        <f t="shared" si="0"/>
        <v>2.5</v>
      </c>
      <c r="I15" s="183">
        <f t="shared" si="0"/>
        <v>0</v>
      </c>
      <c r="J15" s="183">
        <f t="shared" si="0"/>
        <v>0</v>
      </c>
      <c r="K15" s="183">
        <f t="shared" si="0"/>
        <v>0</v>
      </c>
      <c r="L15" s="183">
        <f t="shared" si="0"/>
        <v>0</v>
      </c>
      <c r="M15" s="183">
        <f t="shared" si="0"/>
        <v>2</v>
      </c>
      <c r="N15" s="183">
        <f t="shared" si="0"/>
        <v>0.5</v>
      </c>
      <c r="O15" s="183">
        <f t="shared" si="0"/>
        <v>0</v>
      </c>
      <c r="P15" s="183">
        <f t="shared" si="0"/>
        <v>2.5</v>
      </c>
      <c r="Q15" s="183">
        <f t="shared" si="0"/>
        <v>0.5</v>
      </c>
      <c r="R15" s="183">
        <f t="shared" si="0"/>
        <v>1</v>
      </c>
      <c r="S15" s="183">
        <f t="shared" si="0"/>
        <v>0</v>
      </c>
      <c r="T15" s="183">
        <f t="shared" si="0"/>
        <v>1</v>
      </c>
      <c r="U15" s="183">
        <f t="shared" si="0"/>
        <v>2.5</v>
      </c>
      <c r="V15" s="183">
        <f t="shared" si="0"/>
        <v>1</v>
      </c>
      <c r="W15" s="183">
        <f t="shared" si="0"/>
        <v>2</v>
      </c>
      <c r="X15" s="183">
        <f t="shared" si="0"/>
        <v>0</v>
      </c>
      <c r="Y15" s="183">
        <f t="shared" si="0"/>
        <v>1</v>
      </c>
      <c r="Z15" s="183">
        <f t="shared" si="0"/>
        <v>3</v>
      </c>
    </row>
    <row r="16" ht="18.75" spans="1:26">
      <c r="A16" s="184"/>
      <c r="B16" s="185" t="s">
        <v>30</v>
      </c>
      <c r="C16" s="185"/>
      <c r="D16" s="185"/>
      <c r="E16" s="186"/>
      <c r="F16" s="186"/>
      <c r="G16" s="186"/>
      <c r="H16" s="187"/>
      <c r="I16" s="186"/>
      <c r="J16" s="186"/>
      <c r="K16" s="186"/>
      <c r="L16" s="186"/>
      <c r="M16" s="186"/>
      <c r="N16" s="186"/>
      <c r="O16" s="186"/>
      <c r="P16" s="207"/>
      <c r="Q16" s="186"/>
      <c r="R16" s="186"/>
      <c r="S16" s="186"/>
      <c r="T16" s="186"/>
      <c r="U16" s="186"/>
      <c r="V16" s="207"/>
      <c r="W16" s="217"/>
      <c r="X16" s="217"/>
      <c r="Y16" s="217"/>
      <c r="Z16" s="227"/>
    </row>
    <row r="17" ht="18.75" spans="1:26">
      <c r="A17" s="188" t="s">
        <v>370</v>
      </c>
      <c r="B17" s="189" t="s">
        <v>371</v>
      </c>
      <c r="C17" s="188">
        <v>1</v>
      </c>
      <c r="D17" s="188">
        <v>1</v>
      </c>
      <c r="E17" s="190"/>
      <c r="F17" s="188">
        <v>1</v>
      </c>
      <c r="G17" s="188"/>
      <c r="H17" s="191">
        <v>1</v>
      </c>
      <c r="I17" s="188"/>
      <c r="J17" s="188"/>
      <c r="K17" s="188"/>
      <c r="L17" s="188"/>
      <c r="M17" s="188">
        <v>1</v>
      </c>
      <c r="N17" s="188"/>
      <c r="O17" s="188"/>
      <c r="P17" s="191">
        <v>1</v>
      </c>
      <c r="Q17" s="188"/>
      <c r="R17" s="188">
        <v>1</v>
      </c>
      <c r="S17" s="188"/>
      <c r="T17" s="188"/>
      <c r="U17" s="191">
        <v>1</v>
      </c>
      <c r="V17" s="184"/>
      <c r="W17" s="218">
        <v>1</v>
      </c>
      <c r="X17" s="219"/>
      <c r="Y17" s="220">
        <v>1</v>
      </c>
      <c r="Z17" s="228">
        <f>W17+X17+Y17</f>
        <v>2</v>
      </c>
    </row>
    <row r="18" ht="18.75" spans="1:26">
      <c r="A18" s="188" t="s">
        <v>372</v>
      </c>
      <c r="B18" s="189" t="s">
        <v>373</v>
      </c>
      <c r="C18" s="188"/>
      <c r="D18" s="188"/>
      <c r="E18" s="190"/>
      <c r="F18" s="188"/>
      <c r="G18" s="188"/>
      <c r="H18" s="191"/>
      <c r="I18" s="188"/>
      <c r="J18" s="188"/>
      <c r="K18" s="188"/>
      <c r="L18" s="188"/>
      <c r="M18" s="188"/>
      <c r="N18" s="188"/>
      <c r="O18" s="188"/>
      <c r="P18" s="191"/>
      <c r="Q18" s="188"/>
      <c r="R18" s="188"/>
      <c r="S18" s="188"/>
      <c r="T18" s="188"/>
      <c r="U18" s="191"/>
      <c r="V18" s="184"/>
      <c r="W18" s="218"/>
      <c r="X18" s="220"/>
      <c r="Y18" s="220"/>
      <c r="Z18" s="228"/>
    </row>
    <row r="19" ht="18.75" spans="1:26">
      <c r="A19" s="188" t="s">
        <v>374</v>
      </c>
      <c r="B19" s="189" t="s">
        <v>375</v>
      </c>
      <c r="C19" s="188">
        <v>1</v>
      </c>
      <c r="D19" s="188">
        <v>1</v>
      </c>
      <c r="E19" s="190"/>
      <c r="F19" s="188">
        <v>1</v>
      </c>
      <c r="G19" s="188"/>
      <c r="H19" s="191">
        <v>1</v>
      </c>
      <c r="I19" s="188"/>
      <c r="J19" s="188"/>
      <c r="K19" s="188"/>
      <c r="L19" s="188"/>
      <c r="M19" s="188">
        <v>1</v>
      </c>
      <c r="N19" s="188"/>
      <c r="O19" s="188"/>
      <c r="P19" s="191">
        <v>1</v>
      </c>
      <c r="Q19" s="188"/>
      <c r="R19" s="188"/>
      <c r="S19" s="188"/>
      <c r="T19" s="188">
        <v>1</v>
      </c>
      <c r="U19" s="191">
        <v>1</v>
      </c>
      <c r="V19" s="184">
        <v>1</v>
      </c>
      <c r="W19" s="218"/>
      <c r="X19" s="220"/>
      <c r="Y19" s="220"/>
      <c r="Z19" s="228">
        <f>W19+X19+Y19</f>
        <v>0</v>
      </c>
    </row>
    <row r="20" ht="18.75" spans="1:26">
      <c r="A20" s="188" t="s">
        <v>376</v>
      </c>
      <c r="B20" s="189" t="s">
        <v>377</v>
      </c>
      <c r="C20" s="188"/>
      <c r="D20" s="188"/>
      <c r="E20" s="190"/>
      <c r="F20" s="188"/>
      <c r="G20" s="188"/>
      <c r="H20" s="191"/>
      <c r="I20" s="188"/>
      <c r="J20" s="188"/>
      <c r="K20" s="188"/>
      <c r="L20" s="188"/>
      <c r="M20" s="188"/>
      <c r="N20" s="188"/>
      <c r="O20" s="188"/>
      <c r="P20" s="191"/>
      <c r="Q20" s="188"/>
      <c r="R20" s="188"/>
      <c r="S20" s="188"/>
      <c r="T20" s="188"/>
      <c r="U20" s="191"/>
      <c r="V20" s="184"/>
      <c r="W20" s="220"/>
      <c r="X20" s="220"/>
      <c r="Y20" s="220"/>
      <c r="Z20" s="228"/>
    </row>
    <row r="21" ht="18.75" spans="1:26">
      <c r="A21" s="188" t="s">
        <v>378</v>
      </c>
      <c r="B21" s="189" t="s">
        <v>379</v>
      </c>
      <c r="C21" s="188">
        <v>0.5</v>
      </c>
      <c r="D21" s="188">
        <v>1</v>
      </c>
      <c r="E21" s="190"/>
      <c r="F21" s="188"/>
      <c r="G21" s="188">
        <v>0.5</v>
      </c>
      <c r="H21" s="191">
        <v>0.5</v>
      </c>
      <c r="I21" s="188"/>
      <c r="J21" s="188"/>
      <c r="K21" s="188"/>
      <c r="L21" s="188"/>
      <c r="M21" s="188"/>
      <c r="N21" s="188">
        <v>0.5</v>
      </c>
      <c r="O21" s="188"/>
      <c r="P21" s="191">
        <v>0.5</v>
      </c>
      <c r="Q21" s="188">
        <v>0.5</v>
      </c>
      <c r="R21" s="188"/>
      <c r="S21" s="188"/>
      <c r="T21" s="188"/>
      <c r="U21" s="191">
        <v>0.5</v>
      </c>
      <c r="V21" s="184"/>
      <c r="W21" s="218">
        <v>1</v>
      </c>
      <c r="X21" s="220"/>
      <c r="Y21" s="220"/>
      <c r="Z21" s="228">
        <f>W21</f>
        <v>1</v>
      </c>
    </row>
    <row r="22" ht="37.5" spans="1:26">
      <c r="A22" s="192">
        <v>2</v>
      </c>
      <c r="B22" s="182" t="s">
        <v>380</v>
      </c>
      <c r="C22" s="183">
        <f>+C24+C25+C26+C27+C28</f>
        <v>12</v>
      </c>
      <c r="D22" s="183">
        <f t="shared" ref="D22:Z22" si="1">+D24+D25+D26+D27+D28</f>
        <v>13</v>
      </c>
      <c r="E22" s="183">
        <f t="shared" si="1"/>
        <v>0</v>
      </c>
      <c r="F22" s="183">
        <f t="shared" si="1"/>
        <v>1</v>
      </c>
      <c r="G22" s="183">
        <f t="shared" si="1"/>
        <v>11</v>
      </c>
      <c r="H22" s="183">
        <f t="shared" si="1"/>
        <v>12</v>
      </c>
      <c r="I22" s="183">
        <f t="shared" si="1"/>
        <v>1</v>
      </c>
      <c r="J22" s="183">
        <f t="shared" si="1"/>
        <v>2</v>
      </c>
      <c r="K22" s="183">
        <f t="shared" si="1"/>
        <v>0</v>
      </c>
      <c r="L22" s="183">
        <f t="shared" si="1"/>
        <v>1</v>
      </c>
      <c r="M22" s="183">
        <f t="shared" si="1"/>
        <v>1</v>
      </c>
      <c r="N22" s="183">
        <f t="shared" si="1"/>
        <v>7</v>
      </c>
      <c r="O22" s="183">
        <f t="shared" si="1"/>
        <v>0</v>
      </c>
      <c r="P22" s="183">
        <f t="shared" si="1"/>
        <v>12</v>
      </c>
      <c r="Q22" s="183">
        <f t="shared" si="1"/>
        <v>7</v>
      </c>
      <c r="R22" s="183">
        <f t="shared" si="1"/>
        <v>5</v>
      </c>
      <c r="S22" s="183">
        <f t="shared" si="1"/>
        <v>0</v>
      </c>
      <c r="T22" s="183">
        <f t="shared" si="1"/>
        <v>0</v>
      </c>
      <c r="U22" s="183">
        <f t="shared" si="1"/>
        <v>12</v>
      </c>
      <c r="V22" s="183">
        <f t="shared" si="1"/>
        <v>0</v>
      </c>
      <c r="W22" s="183">
        <f t="shared" si="1"/>
        <v>2</v>
      </c>
      <c r="X22" s="183">
        <f t="shared" si="1"/>
        <v>0</v>
      </c>
      <c r="Y22" s="183">
        <f t="shared" si="1"/>
        <v>0</v>
      </c>
      <c r="Z22" s="183">
        <f t="shared" si="1"/>
        <v>2</v>
      </c>
    </row>
    <row r="23" ht="18.75" spans="1:26">
      <c r="A23" s="184"/>
      <c r="B23" s="193" t="s">
        <v>30</v>
      </c>
      <c r="C23" s="194"/>
      <c r="D23" s="194"/>
      <c r="E23" s="185"/>
      <c r="F23" s="184"/>
      <c r="G23" s="184"/>
      <c r="H23" s="184"/>
      <c r="I23" s="194"/>
      <c r="J23" s="194"/>
      <c r="K23" s="194"/>
      <c r="L23" s="194"/>
      <c r="M23" s="194"/>
      <c r="N23" s="194"/>
      <c r="O23" s="194"/>
      <c r="P23" s="184"/>
      <c r="Q23" s="184"/>
      <c r="R23" s="184"/>
      <c r="S23" s="184"/>
      <c r="T23" s="184"/>
      <c r="U23" s="184"/>
      <c r="V23" s="184"/>
      <c r="W23" s="221"/>
      <c r="X23" s="221"/>
      <c r="Y23" s="221"/>
      <c r="Z23" s="184"/>
    </row>
    <row r="24" ht="18.75" spans="1:26">
      <c r="A24" s="188" t="s">
        <v>381</v>
      </c>
      <c r="B24" s="189" t="s">
        <v>382</v>
      </c>
      <c r="C24" s="188">
        <v>4</v>
      </c>
      <c r="D24" s="188">
        <v>4</v>
      </c>
      <c r="E24" s="195"/>
      <c r="F24" s="188">
        <v>1</v>
      </c>
      <c r="G24" s="188">
        <v>3</v>
      </c>
      <c r="H24" s="184">
        <v>4</v>
      </c>
      <c r="I24" s="188">
        <v>1</v>
      </c>
      <c r="J24" s="188">
        <v>1</v>
      </c>
      <c r="K24" s="188">
        <v>0</v>
      </c>
      <c r="L24" s="188">
        <v>1</v>
      </c>
      <c r="M24" s="188">
        <v>1</v>
      </c>
      <c r="N24" s="188">
        <v>0</v>
      </c>
      <c r="O24" s="188"/>
      <c r="P24" s="191">
        <v>4</v>
      </c>
      <c r="Q24" s="188">
        <v>1</v>
      </c>
      <c r="R24" s="188">
        <v>3</v>
      </c>
      <c r="S24" s="188"/>
      <c r="T24" s="188"/>
      <c r="U24" s="222">
        <f>Q24+R24+S24+T24</f>
        <v>4</v>
      </c>
      <c r="V24" s="184"/>
      <c r="W24" s="219">
        <v>1</v>
      </c>
      <c r="X24" s="220"/>
      <c r="Y24" s="220"/>
      <c r="Z24" s="228">
        <f>W24+X24+Y24</f>
        <v>1</v>
      </c>
    </row>
    <row r="25" ht="18.75" spans="1:26">
      <c r="A25" s="188" t="s">
        <v>383</v>
      </c>
      <c r="B25" s="189" t="s">
        <v>384</v>
      </c>
      <c r="C25" s="188"/>
      <c r="D25" s="188"/>
      <c r="E25" s="195"/>
      <c r="F25" s="188"/>
      <c r="G25" s="188"/>
      <c r="H25" s="184"/>
      <c r="I25" s="188"/>
      <c r="J25" s="188"/>
      <c r="K25" s="188"/>
      <c r="L25" s="188"/>
      <c r="M25" s="188"/>
      <c r="N25" s="188"/>
      <c r="O25" s="188"/>
      <c r="P25" s="191"/>
      <c r="Q25" s="188"/>
      <c r="R25" s="188"/>
      <c r="S25" s="188"/>
      <c r="T25" s="188"/>
      <c r="U25" s="223"/>
      <c r="V25" s="184"/>
      <c r="W25" s="220"/>
      <c r="X25" s="220"/>
      <c r="Y25" s="220"/>
      <c r="Z25" s="228"/>
    </row>
    <row r="26" ht="18.75" spans="1:26">
      <c r="A26" s="188" t="s">
        <v>385</v>
      </c>
      <c r="B26" s="189" t="s">
        <v>386</v>
      </c>
      <c r="C26" s="188"/>
      <c r="D26" s="188"/>
      <c r="E26" s="195"/>
      <c r="F26" s="188"/>
      <c r="G26" s="188"/>
      <c r="H26" s="184"/>
      <c r="I26" s="188"/>
      <c r="J26" s="188"/>
      <c r="K26" s="188"/>
      <c r="L26" s="188"/>
      <c r="M26" s="188"/>
      <c r="N26" s="188"/>
      <c r="O26" s="188"/>
      <c r="P26" s="191"/>
      <c r="Q26" s="188"/>
      <c r="R26" s="188"/>
      <c r="S26" s="188"/>
      <c r="T26" s="188"/>
      <c r="U26" s="223"/>
      <c r="V26" s="184"/>
      <c r="W26" s="220"/>
      <c r="X26" s="220"/>
      <c r="Y26" s="220"/>
      <c r="Z26" s="228"/>
    </row>
    <row r="27" ht="18.75" spans="1:26">
      <c r="A27" s="188" t="s">
        <v>387</v>
      </c>
      <c r="B27" s="196" t="s">
        <v>388</v>
      </c>
      <c r="C27" s="197"/>
      <c r="D27" s="197"/>
      <c r="E27" s="198"/>
      <c r="F27" s="188"/>
      <c r="G27" s="188"/>
      <c r="H27" s="184"/>
      <c r="I27" s="188"/>
      <c r="J27" s="188"/>
      <c r="K27" s="188"/>
      <c r="L27" s="188"/>
      <c r="M27" s="188"/>
      <c r="N27" s="188"/>
      <c r="O27" s="188"/>
      <c r="P27" s="191"/>
      <c r="Q27" s="188"/>
      <c r="R27" s="188"/>
      <c r="S27" s="188"/>
      <c r="T27" s="188"/>
      <c r="U27" s="223"/>
      <c r="V27" s="184"/>
      <c r="W27" s="220"/>
      <c r="X27" s="220"/>
      <c r="Y27" s="220"/>
      <c r="Z27" s="228"/>
    </row>
    <row r="28" ht="18.75" spans="1:26">
      <c r="A28" s="188" t="s">
        <v>389</v>
      </c>
      <c r="B28" s="196" t="s">
        <v>390</v>
      </c>
      <c r="C28" s="197">
        <v>8</v>
      </c>
      <c r="D28" s="197">
        <v>9</v>
      </c>
      <c r="E28" s="198"/>
      <c r="F28" s="188">
        <v>0</v>
      </c>
      <c r="G28" s="188">
        <v>8</v>
      </c>
      <c r="H28" s="184">
        <v>8</v>
      </c>
      <c r="I28" s="188">
        <v>0</v>
      </c>
      <c r="J28" s="188">
        <v>1</v>
      </c>
      <c r="K28" s="188"/>
      <c r="L28" s="188"/>
      <c r="M28" s="188"/>
      <c r="N28" s="188">
        <v>7</v>
      </c>
      <c r="O28" s="188"/>
      <c r="P28" s="191">
        <v>8</v>
      </c>
      <c r="Q28" s="188">
        <v>6</v>
      </c>
      <c r="R28" s="188">
        <v>2</v>
      </c>
      <c r="S28" s="188"/>
      <c r="T28" s="188">
        <v>0</v>
      </c>
      <c r="U28" s="222">
        <f>Q28+R28+S28+T28</f>
        <v>8</v>
      </c>
      <c r="V28" s="184"/>
      <c r="W28" s="218">
        <v>1</v>
      </c>
      <c r="X28" s="218"/>
      <c r="Y28" s="220"/>
      <c r="Z28" s="228">
        <f>W28+X28+Y28</f>
        <v>1</v>
      </c>
    </row>
    <row r="29" ht="56.25" spans="1:26">
      <c r="A29" s="199">
        <v>3</v>
      </c>
      <c r="B29" s="200" t="s">
        <v>391</v>
      </c>
      <c r="C29" s="201">
        <v>1</v>
      </c>
      <c r="D29" s="201">
        <v>1</v>
      </c>
      <c r="E29" s="202"/>
      <c r="F29" s="199">
        <v>1</v>
      </c>
      <c r="G29" s="199"/>
      <c r="H29" s="192">
        <f>F29</f>
        <v>1</v>
      </c>
      <c r="I29" s="208"/>
      <c r="J29" s="208"/>
      <c r="K29" s="208"/>
      <c r="L29" s="208"/>
      <c r="M29" s="208"/>
      <c r="N29" s="208">
        <v>1</v>
      </c>
      <c r="O29" s="208"/>
      <c r="P29" s="209">
        <f>N29</f>
        <v>1</v>
      </c>
      <c r="Q29" s="208"/>
      <c r="R29" s="208">
        <v>1</v>
      </c>
      <c r="S29" s="208"/>
      <c r="T29" s="208"/>
      <c r="U29" s="224">
        <f>R29</f>
        <v>1</v>
      </c>
      <c r="V29" s="192"/>
      <c r="W29" s="208"/>
      <c r="X29" s="208"/>
      <c r="Y29" s="208"/>
      <c r="Z29" s="181"/>
    </row>
    <row r="30" customHeight="1" spans="1:26">
      <c r="A30" s="184"/>
      <c r="B30" s="203" t="s">
        <v>392</v>
      </c>
      <c r="C30" s="191">
        <f>C15+C22+C29</f>
        <v>15.5</v>
      </c>
      <c r="D30" s="191">
        <f t="shared" ref="D30:Z30" si="2">D15+D22+D29</f>
        <v>17</v>
      </c>
      <c r="E30" s="191">
        <f t="shared" si="2"/>
        <v>0</v>
      </c>
      <c r="F30" s="191">
        <f t="shared" si="2"/>
        <v>4</v>
      </c>
      <c r="G30" s="191">
        <f t="shared" si="2"/>
        <v>11.5</v>
      </c>
      <c r="H30" s="191">
        <f t="shared" si="2"/>
        <v>15.5</v>
      </c>
      <c r="I30" s="191">
        <f t="shared" si="2"/>
        <v>1</v>
      </c>
      <c r="J30" s="191">
        <f t="shared" si="2"/>
        <v>2</v>
      </c>
      <c r="K30" s="191">
        <f t="shared" si="2"/>
        <v>0</v>
      </c>
      <c r="L30" s="191">
        <f t="shared" si="2"/>
        <v>1</v>
      </c>
      <c r="M30" s="191">
        <f t="shared" si="2"/>
        <v>3</v>
      </c>
      <c r="N30" s="191">
        <f t="shared" si="2"/>
        <v>8.5</v>
      </c>
      <c r="O30" s="191">
        <f t="shared" si="2"/>
        <v>0</v>
      </c>
      <c r="P30" s="191">
        <f t="shared" si="2"/>
        <v>15.5</v>
      </c>
      <c r="Q30" s="191">
        <f t="shared" si="2"/>
        <v>7.5</v>
      </c>
      <c r="R30" s="191">
        <f t="shared" si="2"/>
        <v>7</v>
      </c>
      <c r="S30" s="191">
        <f t="shared" si="2"/>
        <v>0</v>
      </c>
      <c r="T30" s="191">
        <f t="shared" si="2"/>
        <v>1</v>
      </c>
      <c r="U30" s="191">
        <f t="shared" si="2"/>
        <v>15.5</v>
      </c>
      <c r="V30" s="191">
        <f t="shared" si="2"/>
        <v>1</v>
      </c>
      <c r="W30" s="191">
        <f t="shared" si="2"/>
        <v>4</v>
      </c>
      <c r="X30" s="191">
        <f t="shared" si="2"/>
        <v>0</v>
      </c>
      <c r="Y30" s="191">
        <f t="shared" si="2"/>
        <v>1</v>
      </c>
      <c r="Z30" s="191">
        <f t="shared" si="2"/>
        <v>5</v>
      </c>
    </row>
    <row r="31" customHeight="1" spans="1:26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customHeight="1" spans="1:26">
      <c r="A32" s="173"/>
      <c r="B32" s="204" t="s">
        <v>393</v>
      </c>
      <c r="C32" s="204"/>
      <c r="D32" s="204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173"/>
      <c r="U32" s="173"/>
      <c r="V32" s="173"/>
      <c r="W32" s="173"/>
      <c r="X32" s="173"/>
      <c r="Y32" s="173"/>
      <c r="Z32" s="173"/>
    </row>
    <row r="33" spans="1:26">
      <c r="A33" s="173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173"/>
      <c r="U33" s="173"/>
      <c r="V33" s="173"/>
      <c r="W33" s="173"/>
      <c r="X33" s="173"/>
      <c r="Y33" s="173"/>
      <c r="Z33" s="173"/>
    </row>
    <row r="34" spans="1:26">
      <c r="A34" s="173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173"/>
      <c r="U34" s="173"/>
      <c r="V34" s="173"/>
      <c r="W34" s="173"/>
      <c r="X34" s="173"/>
      <c r="Y34" s="173"/>
      <c r="Z34" s="173"/>
    </row>
    <row r="37" ht="18.75" customHeight="1"/>
    <row r="38" ht="54.75" customHeight="1" spans="2:7">
      <c r="B38" s="206" t="s">
        <v>394</v>
      </c>
      <c r="C38" s="206"/>
      <c r="D38" s="206"/>
      <c r="E38" s="206"/>
      <c r="F38" s="206"/>
      <c r="G38" s="206"/>
    </row>
    <row r="40" ht="18.75" customHeight="1"/>
    <row r="41" ht="22.5" customHeight="1"/>
    <row r="42" ht="18.75" customHeight="1"/>
    <row r="44" ht="18.75" customHeight="1"/>
    <row r="45" ht="18.75" customHeight="1"/>
    <row r="46" ht="72.75" customHeight="1"/>
    <row r="62" ht="23.25" customHeight="1"/>
    <row r="66" customHeight="1"/>
    <row r="67" customHeight="1"/>
    <row r="68" customHeight="1"/>
    <row r="69" ht="18.75" customHeight="1"/>
    <row r="71" ht="20.25" customHeight="1"/>
    <row r="72" ht="20.25" customHeight="1"/>
    <row r="73" ht="18.75" customHeight="1"/>
    <row r="74" ht="18.75" customHeight="1"/>
    <row r="75" ht="18.75" customHeight="1"/>
    <row r="76" ht="18.75" customHeight="1"/>
    <row r="93" ht="23.25" customHeight="1"/>
    <row r="96" customHeight="1"/>
    <row r="97" customHeight="1"/>
    <row r="98" customHeight="1"/>
    <row r="99" ht="18.75" customHeight="1"/>
    <row r="101" ht="20.25" customHeight="1"/>
    <row r="102" ht="18.75" customHeight="1"/>
    <row r="103" ht="18.75" customHeight="1"/>
    <row r="104" ht="18.75" customHeight="1"/>
    <row r="105" ht="18.75" customHeight="1"/>
    <row r="106" ht="18.75" customHeight="1"/>
    <row r="123" ht="23.25" customHeight="1"/>
    <row r="126" customHeight="1"/>
    <row r="127" customHeight="1"/>
    <row r="128" customHeight="1"/>
    <row r="129" ht="18.75" customHeight="1"/>
    <row r="131" ht="18.75" customHeight="1"/>
    <row r="132" ht="18.75" customHeight="1"/>
    <row r="133" ht="18.75" customHeight="1"/>
    <row r="153" ht="23.25" customHeight="1"/>
    <row r="157" ht="18.75" customHeight="1"/>
    <row r="158" ht="18.75" customHeight="1"/>
    <row r="160" ht="18.75" customHeight="1"/>
    <row r="161" ht="18.75" customHeight="1"/>
    <row r="162" ht="18.75" customHeight="1"/>
    <row r="166" ht="50.25" customHeight="1"/>
    <row r="182" ht="23.25" customHeight="1"/>
    <row r="187" ht="18.75" customHeight="1"/>
    <row r="188" ht="18.75" customHeight="1"/>
    <row r="190" ht="18.75" customHeight="1"/>
    <row r="191" ht="18.75" customHeight="1"/>
    <row r="192" ht="18.75" customHeight="1"/>
    <row r="212" ht="23.25" customHeight="1"/>
    <row r="217" ht="18.75" customHeight="1"/>
    <row r="220" ht="18.75" customHeight="1"/>
    <row r="221" ht="18.75" customHeight="1"/>
    <row r="222" ht="18.75" customHeight="1"/>
    <row r="242" ht="23.25" customHeight="1"/>
    <row r="247" ht="18.75" customHeight="1"/>
    <row r="250" ht="18.75" customHeight="1"/>
    <row r="251" ht="18.75" customHeight="1"/>
    <row r="252" ht="18.75" customHeight="1"/>
    <row r="272" ht="23.25" customHeight="1"/>
    <row r="341" ht="30.75" customHeight="1"/>
    <row r="371" ht="18.75" customHeight="1"/>
  </sheetData>
  <mergeCells count="32">
    <mergeCell ref="V1:X1"/>
    <mergeCell ref="V2:X2"/>
    <mergeCell ref="A7:Z7"/>
    <mergeCell ref="A8:Z8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.7" right="0.7" top="0.75" bottom="0.75" header="0.3" footer="0.3"/>
  <pageSetup paperSize="9" scale="3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Normal="80" workbookViewId="0">
      <selection activeCell="A13" sqref="A13:J13"/>
    </sheetView>
  </sheetViews>
  <sheetFormatPr defaultColWidth="9" defaultRowHeight="15"/>
  <cols>
    <col min="2" max="2" width="41.2857142857143" customWidth="1"/>
    <col min="3" max="3" width="21.2857142857143" customWidth="1"/>
    <col min="4" max="4" width="14.8571428571429" customWidth="1"/>
    <col min="5" max="5" width="13.1428571428571" customWidth="1"/>
    <col min="6" max="6" width="11.8571428571429" customWidth="1"/>
    <col min="7" max="7" width="13.7142857142857" customWidth="1"/>
    <col min="8" max="8" width="13.4285714285714" customWidth="1"/>
    <col min="9" max="9" width="19.7142857142857" customWidth="1"/>
    <col min="10" max="10" width="27.8571428571429" customWidth="1"/>
  </cols>
  <sheetData>
    <row r="1" spans="8:10">
      <c r="H1" s="116"/>
      <c r="I1" s="116"/>
      <c r="J1" s="116"/>
    </row>
    <row r="2" spans="8:10">
      <c r="H2" s="116"/>
      <c r="I2" s="116"/>
      <c r="J2" s="116"/>
    </row>
    <row r="3" ht="18.75" spans="3:10">
      <c r="C3" s="162"/>
      <c r="D3" s="162"/>
      <c r="E3" s="162"/>
      <c r="F3" s="162"/>
      <c r="G3" s="162"/>
      <c r="H3" s="162"/>
      <c r="J3" s="171"/>
    </row>
    <row r="4" ht="39.75" customHeight="1" spans="1:10">
      <c r="A4" s="53" t="s">
        <v>395</v>
      </c>
      <c r="B4" s="53"/>
      <c r="C4" s="53"/>
      <c r="D4" s="53"/>
      <c r="E4" s="53"/>
      <c r="F4" s="53"/>
      <c r="G4" s="53"/>
      <c r="H4" s="53"/>
      <c r="I4" s="53"/>
      <c r="J4" s="53"/>
    </row>
    <row r="5" spans="10:10">
      <c r="J5" s="172" t="s">
        <v>396</v>
      </c>
    </row>
    <row r="6" ht="15.75" spans="1:10">
      <c r="A6" s="105" t="s">
        <v>304</v>
      </c>
      <c r="B6" s="104" t="s">
        <v>397</v>
      </c>
      <c r="C6" s="104" t="s">
        <v>398</v>
      </c>
      <c r="D6" s="163" t="s">
        <v>399</v>
      </c>
      <c r="E6" s="164" t="s">
        <v>156</v>
      </c>
      <c r="F6" s="164"/>
      <c r="G6" s="164"/>
      <c r="H6" s="104" t="s">
        <v>400</v>
      </c>
      <c r="I6" s="104" t="s">
        <v>401</v>
      </c>
      <c r="J6" s="104" t="s">
        <v>402</v>
      </c>
    </row>
    <row r="7" ht="78.8" spans="1:10">
      <c r="A7" s="105"/>
      <c r="B7" s="104"/>
      <c r="C7" s="104"/>
      <c r="D7" s="163"/>
      <c r="E7" s="165" t="s">
        <v>403</v>
      </c>
      <c r="F7" s="165" t="s">
        <v>404</v>
      </c>
      <c r="G7" s="163" t="s">
        <v>405</v>
      </c>
      <c r="H7" s="104"/>
      <c r="I7" s="104"/>
      <c r="J7" s="104"/>
    </row>
    <row r="8" ht="15.75" spans="1:10">
      <c r="A8" s="121" t="s">
        <v>137</v>
      </c>
      <c r="B8" s="122" t="s">
        <v>15</v>
      </c>
      <c r="C8" s="121" t="s">
        <v>17</v>
      </c>
      <c r="D8" s="121" t="s">
        <v>18</v>
      </c>
      <c r="E8" s="121" t="s">
        <v>19</v>
      </c>
      <c r="F8" s="121" t="s">
        <v>20</v>
      </c>
      <c r="G8" s="121" t="s">
        <v>21</v>
      </c>
      <c r="H8" s="121" t="s">
        <v>22</v>
      </c>
      <c r="I8" s="121" t="s">
        <v>23</v>
      </c>
      <c r="J8" s="121" t="s">
        <v>24</v>
      </c>
    </row>
    <row r="9" ht="31.5" spans="1:10">
      <c r="A9" s="166">
        <v>1</v>
      </c>
      <c r="B9" s="167" t="s">
        <v>406</v>
      </c>
      <c r="C9" s="168" t="s">
        <v>407</v>
      </c>
      <c r="D9" s="169">
        <v>172.8</v>
      </c>
      <c r="E9" s="169">
        <v>75.52</v>
      </c>
      <c r="F9" s="169">
        <v>21.76</v>
      </c>
      <c r="G9" s="169">
        <v>75.52</v>
      </c>
      <c r="H9" s="170" t="s">
        <v>408</v>
      </c>
      <c r="I9" s="168" t="s">
        <v>409</v>
      </c>
      <c r="J9" s="168" t="s">
        <v>410</v>
      </c>
    </row>
    <row r="13" ht="18.75" spans="1:10">
      <c r="A13" s="53" t="s">
        <v>411</v>
      </c>
      <c r="B13" s="23"/>
      <c r="C13" s="23"/>
      <c r="D13" s="23"/>
      <c r="E13" s="23"/>
      <c r="F13" s="23"/>
      <c r="G13" s="23"/>
      <c r="H13" s="23"/>
      <c r="I13" s="23"/>
      <c r="J13" s="23"/>
    </row>
  </sheetData>
  <mergeCells count="13">
    <mergeCell ref="H1:J1"/>
    <mergeCell ref="H2:J2"/>
    <mergeCell ref="C3:H3"/>
    <mergeCell ref="A4:J4"/>
    <mergeCell ref="E6:G6"/>
    <mergeCell ref="A13:J13"/>
    <mergeCell ref="A6:A7"/>
    <mergeCell ref="B6:B7"/>
    <mergeCell ref="C6:C7"/>
    <mergeCell ref="D6:D7"/>
    <mergeCell ref="H6:H7"/>
    <mergeCell ref="I6:I7"/>
    <mergeCell ref="J6:J7"/>
  </mergeCells>
  <pageMargins left="1.18110236220472" right="0" top="0" bottom="0.78740157480315" header="0.31496062992126" footer="0.31496062992126"/>
  <pageSetup paperSize="9" scale="6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zoomScale="70" zoomScaleNormal="70" workbookViewId="0">
      <selection activeCell="A3" sqref="A3:K3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.75" spans="1:1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ht="54" customHeight="1" spans="1:11">
      <c r="A3" s="142" t="s">
        <v>412</v>
      </c>
      <c r="B3" s="143"/>
      <c r="C3" s="143"/>
      <c r="D3" s="143"/>
      <c r="E3" s="143"/>
      <c r="F3" s="143"/>
      <c r="G3" s="143"/>
      <c r="H3" s="143"/>
      <c r="I3" s="143"/>
      <c r="J3" s="143"/>
      <c r="K3" s="159"/>
    </row>
    <row r="4" spans="1:11">
      <c r="A4" s="144">
        <v>1</v>
      </c>
      <c r="B4" s="145" t="s">
        <v>413</v>
      </c>
      <c r="C4" s="146">
        <v>6</v>
      </c>
      <c r="D4" s="147">
        <v>0</v>
      </c>
      <c r="E4" s="146">
        <v>11</v>
      </c>
      <c r="F4" s="148" t="s">
        <v>414</v>
      </c>
      <c r="G4" s="148"/>
      <c r="H4" s="148"/>
      <c r="I4" s="148"/>
      <c r="J4" s="148"/>
      <c r="K4" s="148"/>
    </row>
    <row r="5" ht="15.75" customHeight="1" spans="1:11">
      <c r="A5" s="61">
        <v>2</v>
      </c>
      <c r="B5" s="109" t="s">
        <v>415</v>
      </c>
      <c r="C5" s="109">
        <v>0</v>
      </c>
      <c r="D5" s="109">
        <v>14</v>
      </c>
      <c r="E5" s="109">
        <v>14</v>
      </c>
      <c r="F5" s="149" t="s">
        <v>414</v>
      </c>
      <c r="G5" s="149"/>
      <c r="H5" s="149"/>
      <c r="I5" s="149"/>
      <c r="J5" s="149"/>
      <c r="K5" s="149"/>
    </row>
    <row r="6" ht="15.75" customHeight="1" spans="1:11">
      <c r="A6" s="144">
        <v>3</v>
      </c>
      <c r="B6" s="109" t="s">
        <v>416</v>
      </c>
      <c r="C6" s="109">
        <v>8</v>
      </c>
      <c r="D6" s="109">
        <v>20</v>
      </c>
      <c r="E6" s="109">
        <v>28</v>
      </c>
      <c r="F6" s="149" t="s">
        <v>414</v>
      </c>
      <c r="G6" s="149"/>
      <c r="H6" s="149"/>
      <c r="I6" s="54"/>
      <c r="J6" s="54"/>
      <c r="K6" s="149"/>
    </row>
    <row r="7" ht="15.75" customHeight="1" spans="1:11">
      <c r="A7" s="61">
        <v>4</v>
      </c>
      <c r="B7" s="109" t="s">
        <v>417</v>
      </c>
      <c r="C7" s="109">
        <v>1</v>
      </c>
      <c r="D7" s="109">
        <v>0</v>
      </c>
      <c r="E7" s="109">
        <v>1</v>
      </c>
      <c r="F7" s="149" t="s">
        <v>414</v>
      </c>
      <c r="G7" s="149"/>
      <c r="H7" s="149"/>
      <c r="I7" s="149"/>
      <c r="J7" s="149"/>
      <c r="K7" s="149"/>
    </row>
    <row r="8" spans="1:11">
      <c r="A8" s="144">
        <v>5</v>
      </c>
      <c r="B8" s="109" t="s">
        <v>418</v>
      </c>
      <c r="C8" s="109">
        <v>1</v>
      </c>
      <c r="D8" s="109">
        <v>0</v>
      </c>
      <c r="E8" s="109">
        <v>1</v>
      </c>
      <c r="F8" s="149" t="s">
        <v>414</v>
      </c>
      <c r="G8" s="150"/>
      <c r="H8" s="149"/>
      <c r="I8" s="149"/>
      <c r="J8" s="150"/>
      <c r="K8" s="149"/>
    </row>
    <row r="9" spans="1:11">
      <c r="A9" s="61">
        <v>6</v>
      </c>
      <c r="B9" s="61" t="s">
        <v>419</v>
      </c>
      <c r="C9" s="109">
        <v>7</v>
      </c>
      <c r="D9" s="109"/>
      <c r="E9" s="109">
        <v>7</v>
      </c>
      <c r="F9" s="149" t="s">
        <v>414</v>
      </c>
      <c r="G9" s="150"/>
      <c r="H9" s="149"/>
      <c r="I9" s="149"/>
      <c r="J9" s="150"/>
      <c r="K9" s="149"/>
    </row>
    <row r="10" ht="19.5" customHeight="1" spans="1:11">
      <c r="A10" s="144">
        <v>7</v>
      </c>
      <c r="B10" s="61" t="s">
        <v>420</v>
      </c>
      <c r="C10" s="61">
        <v>2</v>
      </c>
      <c r="D10" s="61"/>
      <c r="E10" s="61">
        <v>2</v>
      </c>
      <c r="F10" s="149" t="s">
        <v>414</v>
      </c>
      <c r="G10" s="150"/>
      <c r="H10" s="149"/>
      <c r="I10" s="149"/>
      <c r="J10" s="150"/>
      <c r="K10" s="149"/>
    </row>
    <row r="11" spans="1:11">
      <c r="A11" s="61">
        <v>8</v>
      </c>
      <c r="B11" s="61" t="s">
        <v>421</v>
      </c>
      <c r="C11" s="61">
        <v>4</v>
      </c>
      <c r="D11" s="151"/>
      <c r="E11" s="61">
        <v>4</v>
      </c>
      <c r="F11" s="149" t="s">
        <v>414</v>
      </c>
      <c r="G11" s="150"/>
      <c r="H11" s="149"/>
      <c r="I11" s="149"/>
      <c r="J11" s="150"/>
      <c r="K11" s="149"/>
    </row>
    <row r="12" spans="1:11">
      <c r="A12" s="144">
        <v>9</v>
      </c>
      <c r="B12" s="61" t="s">
        <v>422</v>
      </c>
      <c r="C12" s="61"/>
      <c r="D12" s="61">
        <v>7</v>
      </c>
      <c r="E12" s="61">
        <v>7</v>
      </c>
      <c r="F12" s="149" t="s">
        <v>414</v>
      </c>
      <c r="G12" s="150"/>
      <c r="H12" s="149"/>
      <c r="I12" s="149"/>
      <c r="J12" s="150"/>
      <c r="K12" s="149"/>
    </row>
    <row r="13" spans="1:11">
      <c r="A13" s="61">
        <v>10</v>
      </c>
      <c r="B13" s="61" t="s">
        <v>423</v>
      </c>
      <c r="C13" s="61">
        <v>1</v>
      </c>
      <c r="D13" s="61"/>
      <c r="E13" s="61">
        <v>1</v>
      </c>
      <c r="F13" s="149" t="s">
        <v>414</v>
      </c>
      <c r="G13" s="150"/>
      <c r="H13" s="149"/>
      <c r="I13" s="149"/>
      <c r="J13" s="150"/>
      <c r="K13" s="149"/>
    </row>
    <row r="14" spans="1:11">
      <c r="A14" s="144">
        <v>11</v>
      </c>
      <c r="B14" s="61" t="s">
        <v>424</v>
      </c>
      <c r="C14" s="61"/>
      <c r="D14" s="61"/>
      <c r="E14" s="61">
        <v>2</v>
      </c>
      <c r="F14" s="149" t="s">
        <v>414</v>
      </c>
      <c r="G14" s="150"/>
      <c r="H14" s="149"/>
      <c r="I14" s="149"/>
      <c r="J14" s="150"/>
      <c r="K14" s="149"/>
    </row>
    <row r="15" spans="1:11">
      <c r="A15" s="61">
        <v>12</v>
      </c>
      <c r="B15" s="61" t="s">
        <v>425</v>
      </c>
      <c r="C15" s="61"/>
      <c r="D15" s="61"/>
      <c r="E15" s="61">
        <v>1</v>
      </c>
      <c r="F15" s="149" t="s">
        <v>414</v>
      </c>
      <c r="G15" s="150"/>
      <c r="H15" s="149"/>
      <c r="I15" s="149"/>
      <c r="J15" s="150"/>
      <c r="K15" s="149"/>
    </row>
    <row r="16" ht="16.5" spans="1:11">
      <c r="A16" s="152" t="s">
        <v>426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</row>
    <row r="17" ht="16.5" spans="1:11">
      <c r="A17" s="153" t="s">
        <v>427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</row>
    <row r="18" ht="16.5" spans="1:11">
      <c r="A18" s="154"/>
      <c r="B18" s="155"/>
      <c r="C18" s="153" t="s">
        <v>428</v>
      </c>
      <c r="D18" s="153"/>
      <c r="E18" s="153"/>
      <c r="F18" s="153"/>
      <c r="G18" s="153"/>
      <c r="H18" s="153"/>
      <c r="I18" s="153"/>
      <c r="J18" s="160"/>
      <c r="K18" s="161"/>
    </row>
    <row r="19" ht="15.75" spans="1:11">
      <c r="A19" s="156"/>
      <c r="B19" s="156"/>
      <c r="C19" s="156"/>
      <c r="D19" s="156"/>
      <c r="E19" s="156"/>
      <c r="F19" s="157"/>
      <c r="G19" s="158"/>
      <c r="H19" s="157"/>
      <c r="I19" s="157"/>
      <c r="J19" s="158"/>
      <c r="K19" s="157"/>
    </row>
    <row r="20" ht="18.75" customHeight="1" spans="2:11">
      <c r="B20" s="53" t="s">
        <v>411</v>
      </c>
      <c r="C20" s="23"/>
      <c r="D20" s="23"/>
      <c r="E20" s="23"/>
      <c r="F20" s="23"/>
      <c r="G20" s="23"/>
      <c r="H20" s="23"/>
      <c r="I20" s="23"/>
      <c r="J20" s="23"/>
      <c r="K20" s="23"/>
    </row>
    <row r="23" ht="18.75" customHeight="1"/>
    <row r="31" ht="18.75" customHeight="1"/>
    <row r="43" ht="18.75" customHeight="1"/>
    <row r="51" ht="18.75" customHeight="1"/>
    <row r="59" ht="16.5" customHeight="1"/>
    <row r="62" ht="15.75" customHeight="1"/>
    <row r="80" ht="18.75" customHeight="1"/>
    <row r="90" ht="18.75" customHeight="1"/>
    <row r="101" ht="18.75" customHeight="1"/>
    <row r="113" ht="18.75" customHeight="1"/>
    <row r="127" ht="15.75" customHeight="1"/>
  </sheetData>
  <mergeCells count="5">
    <mergeCell ref="A3:K3"/>
    <mergeCell ref="A16:K16"/>
    <mergeCell ref="A17:K17"/>
    <mergeCell ref="C18:I18"/>
    <mergeCell ref="B20:K20"/>
  </mergeCells>
  <pageMargins left="0.7" right="0.7" top="0.75" bottom="0.75" header="0.3" footer="0.3"/>
  <pageSetup paperSize="9" scale="59" orientation="landscape"/>
  <headerFooter/>
  <rowBreaks count="2" manualBreakCount="2">
    <brk id="135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cp:lastPrinted>2024-12-17T06:58:00Z</cp:lastPrinted>
  <dcterms:modified xsi:type="dcterms:W3CDTF">2025-11-05T07:47:18Z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E06484C8A4AA4C06BCCAE0F1AD74A383_12</vt:lpwstr>
  </property>
  <property fmtid="{D5CDD505-2E9C-101B-9397-08002B2CF9AE}" pid="3" name="KSOProductBuildVer">
    <vt:lpwstr>1049-12.2.0.22549</vt:lpwstr>
  </property>
</Properties>
</file>